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70" yWindow="3450" windowWidth="15600" windowHeight="4770" activeTab="4"/>
  </bookViews>
  <sheets>
    <sheet name="ศาลายา" sheetId="3" r:id="rId1"/>
    <sheet name="จักรวรรดิ" sheetId="5" r:id="rId2"/>
    <sheet name="เพาะช่าง" sheetId="7" r:id="rId3"/>
    <sheet name="วังไกล" sheetId="10" r:id="rId4"/>
    <sheet name="รวม" sheetId="8" r:id="rId5"/>
    <sheet name="Sheet1" sheetId="9" r:id="rId6"/>
  </sheets>
  <definedNames>
    <definedName name="_xlnm.Print_Titles" localSheetId="1">จักรวรรดิ!$3:$6</definedName>
    <definedName name="_xlnm.Print_Titles" localSheetId="2">เพาะช่าง!$3:$6</definedName>
    <definedName name="_xlnm.Print_Titles" localSheetId="4">รวม!$3:$6</definedName>
    <definedName name="_xlnm.Print_Titles" localSheetId="3">วังไกล!$3:$6</definedName>
    <definedName name="_xlnm.Print_Titles" localSheetId="0">ศาลายา!$3:$6</definedName>
  </definedNames>
  <calcPr calcId="144525"/>
</workbook>
</file>

<file path=xl/calcChain.xml><?xml version="1.0" encoding="utf-8"?>
<calcChain xmlns="http://schemas.openxmlformats.org/spreadsheetml/2006/main">
  <c r="G56" i="10" l="1"/>
  <c r="G71" i="7"/>
  <c r="H79" i="5"/>
  <c r="G71" i="5"/>
  <c r="G68" i="5"/>
  <c r="G62" i="5"/>
  <c r="G56" i="5"/>
  <c r="G54" i="5"/>
  <c r="D76" i="3"/>
  <c r="G71" i="3"/>
  <c r="M99" i="8" l="1"/>
  <c r="L99" i="8"/>
  <c r="N99" i="8" s="1"/>
  <c r="J99" i="8"/>
  <c r="H99" i="8"/>
  <c r="G99" i="8"/>
  <c r="F99" i="8"/>
  <c r="E99" i="8"/>
  <c r="D99" i="8"/>
  <c r="M98" i="8"/>
  <c r="L98" i="8"/>
  <c r="N98" i="8" s="1"/>
  <c r="J98" i="8"/>
  <c r="H98" i="8"/>
  <c r="G98" i="8"/>
  <c r="I98" i="8" s="1"/>
  <c r="F98" i="8"/>
  <c r="K98" i="8" s="1"/>
  <c r="O98" i="8" s="1"/>
  <c r="E98" i="8"/>
  <c r="D98" i="8"/>
  <c r="N97" i="8"/>
  <c r="M97" i="8"/>
  <c r="L97" i="8"/>
  <c r="J97" i="8"/>
  <c r="H97" i="8"/>
  <c r="G97" i="8"/>
  <c r="I97" i="8" s="1"/>
  <c r="E97" i="8"/>
  <c r="D97" i="8"/>
  <c r="F97" i="8" s="1"/>
  <c r="N96" i="8"/>
  <c r="M96" i="8"/>
  <c r="L96" i="8"/>
  <c r="J96" i="8"/>
  <c r="H96" i="8"/>
  <c r="G96" i="8"/>
  <c r="E96" i="8"/>
  <c r="D96" i="8"/>
  <c r="F96" i="8" s="1"/>
  <c r="M95" i="8"/>
  <c r="L95" i="8"/>
  <c r="N95" i="8" s="1"/>
  <c r="J95" i="8"/>
  <c r="H95" i="8"/>
  <c r="G95" i="8"/>
  <c r="F95" i="8"/>
  <c r="E95" i="8"/>
  <c r="D95" i="8"/>
  <c r="M94" i="8"/>
  <c r="L94" i="8"/>
  <c r="N94" i="8" s="1"/>
  <c r="J94" i="8"/>
  <c r="H94" i="8"/>
  <c r="G94" i="8"/>
  <c r="I94" i="8" s="1"/>
  <c r="F94" i="8"/>
  <c r="K94" i="8" s="1"/>
  <c r="O94" i="8" s="1"/>
  <c r="E94" i="8"/>
  <c r="D94" i="8"/>
  <c r="N93" i="8"/>
  <c r="M93" i="8"/>
  <c r="L93" i="8"/>
  <c r="J93" i="8"/>
  <c r="H93" i="8"/>
  <c r="G93" i="8"/>
  <c r="I93" i="8" s="1"/>
  <c r="E93" i="8"/>
  <c r="D93" i="8"/>
  <c r="F93" i="8" s="1"/>
  <c r="N92" i="8"/>
  <c r="M92" i="8"/>
  <c r="L92" i="8"/>
  <c r="J92" i="8"/>
  <c r="H92" i="8"/>
  <c r="G92" i="8"/>
  <c r="E92" i="8"/>
  <c r="D92" i="8"/>
  <c r="F92" i="8" s="1"/>
  <c r="M91" i="8"/>
  <c r="L91" i="8"/>
  <c r="N91" i="8" s="1"/>
  <c r="J91" i="8"/>
  <c r="H91" i="8"/>
  <c r="G91" i="8"/>
  <c r="F91" i="8"/>
  <c r="E91" i="8"/>
  <c r="D91" i="8"/>
  <c r="M90" i="8"/>
  <c r="L90" i="8"/>
  <c r="N90" i="8" s="1"/>
  <c r="J90" i="8"/>
  <c r="H90" i="8"/>
  <c r="G90" i="8"/>
  <c r="I90" i="8" s="1"/>
  <c r="F90" i="8"/>
  <c r="K90" i="8" s="1"/>
  <c r="O90" i="8" s="1"/>
  <c r="E90" i="8"/>
  <c r="D90" i="8"/>
  <c r="N89" i="8"/>
  <c r="M89" i="8"/>
  <c r="L89" i="8"/>
  <c r="J89" i="8"/>
  <c r="H89" i="8"/>
  <c r="G89" i="8"/>
  <c r="I89" i="8" s="1"/>
  <c r="E89" i="8"/>
  <c r="D89" i="8"/>
  <c r="F89" i="8" s="1"/>
  <c r="N88" i="8"/>
  <c r="M88" i="8"/>
  <c r="L88" i="8"/>
  <c r="J88" i="8"/>
  <c r="H88" i="8"/>
  <c r="G88" i="8"/>
  <c r="E88" i="8"/>
  <c r="D88" i="8"/>
  <c r="F88" i="8" s="1"/>
  <c r="M87" i="8"/>
  <c r="L87" i="8"/>
  <c r="N87" i="8" s="1"/>
  <c r="J87" i="8"/>
  <c r="H87" i="8"/>
  <c r="G87" i="8"/>
  <c r="F87" i="8"/>
  <c r="E87" i="8"/>
  <c r="D87" i="8"/>
  <c r="M86" i="8"/>
  <c r="L86" i="8"/>
  <c r="N86" i="8" s="1"/>
  <c r="J86" i="8"/>
  <c r="H86" i="8"/>
  <c r="G86" i="8"/>
  <c r="I86" i="8" s="1"/>
  <c r="F86" i="8"/>
  <c r="K86" i="8" s="1"/>
  <c r="O86" i="8" s="1"/>
  <c r="E86" i="8"/>
  <c r="D86" i="8"/>
  <c r="N85" i="8"/>
  <c r="M85" i="8"/>
  <c r="L85" i="8"/>
  <c r="J85" i="8"/>
  <c r="H85" i="8"/>
  <c r="G85" i="8"/>
  <c r="I85" i="8" s="1"/>
  <c r="E85" i="8"/>
  <c r="D85" i="8"/>
  <c r="F85" i="8" s="1"/>
  <c r="N84" i="8"/>
  <c r="M84" i="8"/>
  <c r="L84" i="8"/>
  <c r="J84" i="8"/>
  <c r="H84" i="8"/>
  <c r="G84" i="8"/>
  <c r="E84" i="8"/>
  <c r="D84" i="8"/>
  <c r="F84" i="8" s="1"/>
  <c r="M83" i="8"/>
  <c r="L83" i="8"/>
  <c r="N83" i="8" s="1"/>
  <c r="J83" i="8"/>
  <c r="H83" i="8"/>
  <c r="G83" i="8"/>
  <c r="F83" i="8"/>
  <c r="E83" i="8"/>
  <c r="D83" i="8"/>
  <c r="M82" i="8"/>
  <c r="L82" i="8"/>
  <c r="N82" i="8" s="1"/>
  <c r="J82" i="8"/>
  <c r="H82" i="8"/>
  <c r="G82" i="8"/>
  <c r="I82" i="8" s="1"/>
  <c r="F82" i="8"/>
  <c r="K82" i="8" s="1"/>
  <c r="O82" i="8" s="1"/>
  <c r="E82" i="8"/>
  <c r="D82" i="8"/>
  <c r="N81" i="8"/>
  <c r="M81" i="8"/>
  <c r="L81" i="8"/>
  <c r="J81" i="8"/>
  <c r="H81" i="8"/>
  <c r="G81" i="8"/>
  <c r="I81" i="8" s="1"/>
  <c r="E81" i="8"/>
  <c r="D81" i="8"/>
  <c r="F81" i="8" s="1"/>
  <c r="N80" i="8"/>
  <c r="M80" i="8"/>
  <c r="L80" i="8"/>
  <c r="J80" i="8"/>
  <c r="H80" i="8"/>
  <c r="G80" i="8"/>
  <c r="E80" i="8"/>
  <c r="D80" i="8"/>
  <c r="F80" i="8" s="1"/>
  <c r="M79" i="8"/>
  <c r="L79" i="8"/>
  <c r="N79" i="8" s="1"/>
  <c r="J79" i="8"/>
  <c r="H79" i="8"/>
  <c r="G79" i="8"/>
  <c r="E79" i="8"/>
  <c r="D79" i="8"/>
  <c r="M78" i="8"/>
  <c r="L78" i="8"/>
  <c r="N78" i="8" s="1"/>
  <c r="J78" i="8"/>
  <c r="H78" i="8"/>
  <c r="I78" i="8" s="1"/>
  <c r="G78" i="8"/>
  <c r="F78" i="8"/>
  <c r="K78" i="8" s="1"/>
  <c r="O78" i="8" s="1"/>
  <c r="E78" i="8"/>
  <c r="D78" i="8"/>
  <c r="N77" i="8"/>
  <c r="M77" i="8"/>
  <c r="L77" i="8"/>
  <c r="J77" i="8"/>
  <c r="H77" i="8"/>
  <c r="I77" i="8" s="1"/>
  <c r="G77" i="8"/>
  <c r="E77" i="8"/>
  <c r="D77" i="8"/>
  <c r="F77" i="8" s="1"/>
  <c r="K77" i="8" s="1"/>
  <c r="O77" i="8" s="1"/>
  <c r="N76" i="8"/>
  <c r="M76" i="8"/>
  <c r="L76" i="8"/>
  <c r="J76" i="8"/>
  <c r="H76" i="8"/>
  <c r="I76" i="8" s="1"/>
  <c r="G76" i="8"/>
  <c r="E76" i="8"/>
  <c r="D76" i="8"/>
  <c r="F76" i="8" s="1"/>
  <c r="K76" i="8" s="1"/>
  <c r="O76" i="8" s="1"/>
  <c r="M75" i="8"/>
  <c r="L75" i="8"/>
  <c r="N75" i="8" s="1"/>
  <c r="J75" i="8"/>
  <c r="H75" i="8"/>
  <c r="I75" i="8" s="1"/>
  <c r="G75" i="8"/>
  <c r="E75" i="8"/>
  <c r="D75" i="8"/>
  <c r="F75" i="8" s="1"/>
  <c r="M74" i="8"/>
  <c r="L74" i="8"/>
  <c r="N74" i="8" s="1"/>
  <c r="J74" i="8"/>
  <c r="H74" i="8"/>
  <c r="G74" i="8"/>
  <c r="F74" i="8"/>
  <c r="E74" i="8"/>
  <c r="D74" i="8"/>
  <c r="N73" i="8"/>
  <c r="M73" i="8"/>
  <c r="L73" i="8"/>
  <c r="J73" i="8"/>
  <c r="H73" i="8"/>
  <c r="I73" i="8" s="1"/>
  <c r="G73" i="8"/>
  <c r="E73" i="8"/>
  <c r="D73" i="8"/>
  <c r="F73" i="8" s="1"/>
  <c r="N72" i="8"/>
  <c r="M72" i="8"/>
  <c r="L72" i="8"/>
  <c r="J72" i="8"/>
  <c r="H72" i="8"/>
  <c r="I72" i="8" s="1"/>
  <c r="G72" i="8"/>
  <c r="E72" i="8"/>
  <c r="D72" i="8"/>
  <c r="F72" i="8" s="1"/>
  <c r="M71" i="8"/>
  <c r="L71" i="8"/>
  <c r="N71" i="8" s="1"/>
  <c r="J71" i="8"/>
  <c r="H71" i="8"/>
  <c r="G71" i="8"/>
  <c r="E71" i="8"/>
  <c r="D71" i="8"/>
  <c r="M70" i="8"/>
  <c r="L70" i="8"/>
  <c r="N70" i="8" s="1"/>
  <c r="J70" i="8"/>
  <c r="H70" i="8"/>
  <c r="I70" i="8" s="1"/>
  <c r="G70" i="8"/>
  <c r="F70" i="8"/>
  <c r="K70" i="8" s="1"/>
  <c r="O70" i="8" s="1"/>
  <c r="E70" i="8"/>
  <c r="D70" i="8"/>
  <c r="N69" i="8"/>
  <c r="M69" i="8"/>
  <c r="L69" i="8"/>
  <c r="J69" i="8"/>
  <c r="H69" i="8"/>
  <c r="I69" i="8" s="1"/>
  <c r="G69" i="8"/>
  <c r="E69" i="8"/>
  <c r="D69" i="8"/>
  <c r="F69" i="8" s="1"/>
  <c r="K69" i="8" s="1"/>
  <c r="O69" i="8" s="1"/>
  <c r="N68" i="8"/>
  <c r="M68" i="8"/>
  <c r="L68" i="8"/>
  <c r="J68" i="8"/>
  <c r="H68" i="8"/>
  <c r="G68" i="8"/>
  <c r="E68" i="8"/>
  <c r="D68" i="8"/>
  <c r="F68" i="8" s="1"/>
  <c r="M67" i="8"/>
  <c r="L67" i="8"/>
  <c r="N67" i="8" s="1"/>
  <c r="J67" i="8"/>
  <c r="H67" i="8"/>
  <c r="I67" i="8" s="1"/>
  <c r="G67" i="8"/>
  <c r="E67" i="8"/>
  <c r="D67" i="8"/>
  <c r="F67" i="8" s="1"/>
  <c r="M66" i="8"/>
  <c r="L66" i="8"/>
  <c r="N66" i="8" s="1"/>
  <c r="J66" i="8"/>
  <c r="H66" i="8"/>
  <c r="I66" i="8" s="1"/>
  <c r="G66" i="8"/>
  <c r="E66" i="8"/>
  <c r="D66" i="8"/>
  <c r="F66" i="8" s="1"/>
  <c r="N65" i="8"/>
  <c r="M65" i="8"/>
  <c r="L65" i="8"/>
  <c r="J65" i="8"/>
  <c r="H65" i="8"/>
  <c r="G65" i="8"/>
  <c r="E65" i="8"/>
  <c r="D65" i="8"/>
  <c r="F65" i="8" s="1"/>
  <c r="N64" i="8"/>
  <c r="M64" i="8"/>
  <c r="L64" i="8"/>
  <c r="J64" i="8"/>
  <c r="H64" i="8"/>
  <c r="G64" i="8"/>
  <c r="E64" i="8"/>
  <c r="D64" i="8"/>
  <c r="F64" i="8" s="1"/>
  <c r="M63" i="8"/>
  <c r="L63" i="8"/>
  <c r="N63" i="8" s="1"/>
  <c r="J63" i="8"/>
  <c r="H63" i="8"/>
  <c r="I63" i="8" s="1"/>
  <c r="G63" i="8"/>
  <c r="E63" i="8"/>
  <c r="D63" i="8"/>
  <c r="F63" i="8" s="1"/>
  <c r="M62" i="8"/>
  <c r="L62" i="8"/>
  <c r="N62" i="8" s="1"/>
  <c r="J62" i="8"/>
  <c r="H62" i="8"/>
  <c r="I62" i="8" s="1"/>
  <c r="G62" i="8"/>
  <c r="E62" i="8"/>
  <c r="D62" i="8"/>
  <c r="F62" i="8" s="1"/>
  <c r="M61" i="8"/>
  <c r="N61" i="8" s="1"/>
  <c r="L61" i="8"/>
  <c r="J61" i="8"/>
  <c r="H61" i="8"/>
  <c r="G61" i="8"/>
  <c r="E61" i="8"/>
  <c r="D61" i="8"/>
  <c r="M60" i="8"/>
  <c r="L60" i="8"/>
  <c r="N60" i="8" s="1"/>
  <c r="J60" i="8"/>
  <c r="H60" i="8"/>
  <c r="G60" i="8"/>
  <c r="I60" i="8" s="1"/>
  <c r="F60" i="8"/>
  <c r="E60" i="8"/>
  <c r="D60" i="8"/>
  <c r="M59" i="8"/>
  <c r="N59" i="8" s="1"/>
  <c r="L59" i="8"/>
  <c r="J59" i="8"/>
  <c r="H59" i="8"/>
  <c r="G59" i="8"/>
  <c r="E59" i="8"/>
  <c r="D59" i="8"/>
  <c r="M58" i="8"/>
  <c r="L58" i="8"/>
  <c r="N58" i="8" s="1"/>
  <c r="J58" i="8"/>
  <c r="H58" i="8"/>
  <c r="G58" i="8"/>
  <c r="I58" i="8" s="1"/>
  <c r="F58" i="8"/>
  <c r="E58" i="8"/>
  <c r="D58" i="8"/>
  <c r="M57" i="8"/>
  <c r="N57" i="8" s="1"/>
  <c r="L57" i="8"/>
  <c r="J57" i="8"/>
  <c r="I57" i="8"/>
  <c r="H57" i="8"/>
  <c r="G57" i="8"/>
  <c r="F57" i="8"/>
  <c r="K57" i="8" s="1"/>
  <c r="E57" i="8"/>
  <c r="D57" i="8"/>
  <c r="M56" i="8"/>
  <c r="N56" i="8" s="1"/>
  <c r="L56" i="8"/>
  <c r="J56" i="8"/>
  <c r="H56" i="8"/>
  <c r="G56" i="8"/>
  <c r="I56" i="8" s="1"/>
  <c r="E56" i="8"/>
  <c r="D56" i="8"/>
  <c r="F56" i="8" s="1"/>
  <c r="M55" i="8"/>
  <c r="N55" i="8" s="1"/>
  <c r="L55" i="8"/>
  <c r="J55" i="8"/>
  <c r="H55" i="8"/>
  <c r="G55" i="8"/>
  <c r="I55" i="8" s="1"/>
  <c r="E55" i="8"/>
  <c r="D55" i="8"/>
  <c r="F55" i="8" s="1"/>
  <c r="M54" i="8"/>
  <c r="N54" i="8" s="1"/>
  <c r="L54" i="8"/>
  <c r="J54" i="8"/>
  <c r="H54" i="8"/>
  <c r="G54" i="8"/>
  <c r="I54" i="8" s="1"/>
  <c r="E54" i="8"/>
  <c r="D54" i="8"/>
  <c r="F54" i="8" s="1"/>
  <c r="M53" i="8"/>
  <c r="N53" i="8" s="1"/>
  <c r="L53" i="8"/>
  <c r="J53" i="8"/>
  <c r="I53" i="8"/>
  <c r="H53" i="8"/>
  <c r="G53" i="8"/>
  <c r="F53" i="8"/>
  <c r="K53" i="8" s="1"/>
  <c r="E53" i="8"/>
  <c r="D53" i="8"/>
  <c r="M52" i="8"/>
  <c r="N52" i="8" s="1"/>
  <c r="L52" i="8"/>
  <c r="J52" i="8"/>
  <c r="I52" i="8"/>
  <c r="H52" i="8"/>
  <c r="G52" i="8"/>
  <c r="F52" i="8"/>
  <c r="K52" i="8" s="1"/>
  <c r="O52" i="8" s="1"/>
  <c r="E52" i="8"/>
  <c r="D52" i="8"/>
  <c r="M51" i="8"/>
  <c r="N51" i="8" s="1"/>
  <c r="L51" i="8"/>
  <c r="J51" i="8"/>
  <c r="H51" i="8"/>
  <c r="I51" i="8" s="1"/>
  <c r="G51" i="8"/>
  <c r="E51" i="8"/>
  <c r="D51" i="8"/>
  <c r="F51" i="8" s="1"/>
  <c r="M50" i="8"/>
  <c r="L50" i="8"/>
  <c r="N50" i="8" s="1"/>
  <c r="J50" i="8"/>
  <c r="H50" i="8"/>
  <c r="I50" i="8" s="1"/>
  <c r="G50" i="8"/>
  <c r="F50" i="8"/>
  <c r="E50" i="8"/>
  <c r="D50" i="8"/>
  <c r="M49" i="8"/>
  <c r="N49" i="8" s="1"/>
  <c r="L49" i="8"/>
  <c r="J49" i="8"/>
  <c r="H49" i="8"/>
  <c r="I49" i="8" s="1"/>
  <c r="G49" i="8"/>
  <c r="E49" i="8"/>
  <c r="D49" i="8"/>
  <c r="F49" i="8" s="1"/>
  <c r="K49" i="8" s="1"/>
  <c r="O49" i="8" s="1"/>
  <c r="M48" i="8"/>
  <c r="L48" i="8"/>
  <c r="N48" i="8" s="1"/>
  <c r="J48" i="8"/>
  <c r="H48" i="8"/>
  <c r="I48" i="8" s="1"/>
  <c r="G48" i="8"/>
  <c r="E48" i="8"/>
  <c r="D48" i="8"/>
  <c r="F48" i="8" s="1"/>
  <c r="K48" i="8" s="1"/>
  <c r="O48" i="8" s="1"/>
  <c r="M47" i="8"/>
  <c r="N47" i="8" s="1"/>
  <c r="L47" i="8"/>
  <c r="J47" i="8"/>
  <c r="H47" i="8"/>
  <c r="I47" i="8" s="1"/>
  <c r="G47" i="8"/>
  <c r="E47" i="8"/>
  <c r="D47" i="8"/>
  <c r="F47" i="8" s="1"/>
  <c r="K47" i="8" s="1"/>
  <c r="O47" i="8" s="1"/>
  <c r="M46" i="8"/>
  <c r="L46" i="8"/>
  <c r="N46" i="8" s="1"/>
  <c r="J46" i="8"/>
  <c r="H46" i="8"/>
  <c r="I46" i="8" s="1"/>
  <c r="G46" i="8"/>
  <c r="E46" i="8"/>
  <c r="D46" i="8"/>
  <c r="F46" i="8" s="1"/>
  <c r="K46" i="8" s="1"/>
  <c r="O46" i="8" s="1"/>
  <c r="M45" i="8"/>
  <c r="N45" i="8" s="1"/>
  <c r="L45" i="8"/>
  <c r="J45" i="8"/>
  <c r="H45" i="8"/>
  <c r="I45" i="8" s="1"/>
  <c r="G45" i="8"/>
  <c r="E45" i="8"/>
  <c r="D45" i="8"/>
  <c r="F45" i="8" s="1"/>
  <c r="K45" i="8" s="1"/>
  <c r="O45" i="8" s="1"/>
  <c r="M44" i="8"/>
  <c r="L44" i="8"/>
  <c r="N44" i="8" s="1"/>
  <c r="J44" i="8"/>
  <c r="H44" i="8"/>
  <c r="I44" i="8" s="1"/>
  <c r="G44" i="8"/>
  <c r="E44" i="8"/>
  <c r="D44" i="8"/>
  <c r="F44" i="8" s="1"/>
  <c r="K44" i="8" s="1"/>
  <c r="O44" i="8" s="1"/>
  <c r="M43" i="8"/>
  <c r="N43" i="8" s="1"/>
  <c r="L43" i="8"/>
  <c r="J43" i="8"/>
  <c r="H43" i="8"/>
  <c r="I43" i="8" s="1"/>
  <c r="G43" i="8"/>
  <c r="E43" i="8"/>
  <c r="D43" i="8"/>
  <c r="F43" i="8" s="1"/>
  <c r="K43" i="8" s="1"/>
  <c r="O43" i="8" s="1"/>
  <c r="M42" i="8"/>
  <c r="L42" i="8"/>
  <c r="N42" i="8" s="1"/>
  <c r="J42" i="8"/>
  <c r="H42" i="8"/>
  <c r="I42" i="8" s="1"/>
  <c r="G42" i="8"/>
  <c r="E42" i="8"/>
  <c r="D42" i="8"/>
  <c r="F42" i="8" s="1"/>
  <c r="K42" i="8" s="1"/>
  <c r="O42" i="8" s="1"/>
  <c r="M41" i="8"/>
  <c r="N41" i="8" s="1"/>
  <c r="L41" i="8"/>
  <c r="J41" i="8"/>
  <c r="H41" i="8"/>
  <c r="I41" i="8" s="1"/>
  <c r="G41" i="8"/>
  <c r="E41" i="8"/>
  <c r="D41" i="8"/>
  <c r="F41" i="8" s="1"/>
  <c r="K41" i="8" s="1"/>
  <c r="O41" i="8" s="1"/>
  <c r="M40" i="8"/>
  <c r="L40" i="8"/>
  <c r="N40" i="8" s="1"/>
  <c r="J40" i="8"/>
  <c r="H40" i="8"/>
  <c r="I40" i="8" s="1"/>
  <c r="G40" i="8"/>
  <c r="E40" i="8"/>
  <c r="D40" i="8"/>
  <c r="F40" i="8" s="1"/>
  <c r="K40" i="8" s="1"/>
  <c r="O40" i="8" s="1"/>
  <c r="M39" i="8"/>
  <c r="N39" i="8" s="1"/>
  <c r="L39" i="8"/>
  <c r="J39" i="8"/>
  <c r="H39" i="8"/>
  <c r="I39" i="8" s="1"/>
  <c r="G39" i="8"/>
  <c r="E39" i="8"/>
  <c r="D39" i="8"/>
  <c r="F39" i="8" s="1"/>
  <c r="K39" i="8" s="1"/>
  <c r="O39" i="8" s="1"/>
  <c r="M38" i="8"/>
  <c r="L38" i="8"/>
  <c r="N38" i="8" s="1"/>
  <c r="J38" i="8"/>
  <c r="H38" i="8"/>
  <c r="I38" i="8" s="1"/>
  <c r="G38" i="8"/>
  <c r="E38" i="8"/>
  <c r="D38" i="8"/>
  <c r="F38" i="8" s="1"/>
  <c r="K38" i="8" s="1"/>
  <c r="O38" i="8" s="1"/>
  <c r="M37" i="8"/>
  <c r="N37" i="8" s="1"/>
  <c r="L37" i="8"/>
  <c r="J37" i="8"/>
  <c r="H37" i="8"/>
  <c r="I37" i="8" s="1"/>
  <c r="G37" i="8"/>
  <c r="E37" i="8"/>
  <c r="D37" i="8"/>
  <c r="F37" i="8" s="1"/>
  <c r="K37" i="8" s="1"/>
  <c r="O37" i="8" s="1"/>
  <c r="M36" i="8"/>
  <c r="L36" i="8"/>
  <c r="N36" i="8" s="1"/>
  <c r="J36" i="8"/>
  <c r="H36" i="8"/>
  <c r="I36" i="8" s="1"/>
  <c r="G36" i="8"/>
  <c r="E36" i="8"/>
  <c r="D36" i="8"/>
  <c r="F36" i="8" s="1"/>
  <c r="K36" i="8" s="1"/>
  <c r="O36" i="8" s="1"/>
  <c r="M35" i="8"/>
  <c r="N35" i="8" s="1"/>
  <c r="L35" i="8"/>
  <c r="J35" i="8"/>
  <c r="H35" i="8"/>
  <c r="I35" i="8" s="1"/>
  <c r="G35" i="8"/>
  <c r="E35" i="8"/>
  <c r="D35" i="8"/>
  <c r="F35" i="8" s="1"/>
  <c r="K35" i="8" s="1"/>
  <c r="O35" i="8" s="1"/>
  <c r="M34" i="8"/>
  <c r="L34" i="8"/>
  <c r="N34" i="8" s="1"/>
  <c r="J34" i="8"/>
  <c r="H34" i="8"/>
  <c r="I34" i="8" s="1"/>
  <c r="G34" i="8"/>
  <c r="E34" i="8"/>
  <c r="D34" i="8"/>
  <c r="F34" i="8" s="1"/>
  <c r="K34" i="8" s="1"/>
  <c r="O34" i="8" s="1"/>
  <c r="M33" i="8"/>
  <c r="N33" i="8" s="1"/>
  <c r="L33" i="8"/>
  <c r="J33" i="8"/>
  <c r="H33" i="8"/>
  <c r="I33" i="8" s="1"/>
  <c r="G33" i="8"/>
  <c r="E33" i="8"/>
  <c r="D33" i="8"/>
  <c r="F33" i="8" s="1"/>
  <c r="K33" i="8" s="1"/>
  <c r="O33" i="8" s="1"/>
  <c r="M32" i="8"/>
  <c r="L32" i="8"/>
  <c r="N32" i="8" s="1"/>
  <c r="J32" i="8"/>
  <c r="H32" i="8"/>
  <c r="I32" i="8" s="1"/>
  <c r="G32" i="8"/>
  <c r="E32" i="8"/>
  <c r="D32" i="8"/>
  <c r="F32" i="8" s="1"/>
  <c r="K32" i="8" s="1"/>
  <c r="O32" i="8" s="1"/>
  <c r="M31" i="8"/>
  <c r="N31" i="8" s="1"/>
  <c r="L31" i="8"/>
  <c r="J31" i="8"/>
  <c r="H31" i="8"/>
  <c r="I31" i="8" s="1"/>
  <c r="G31" i="8"/>
  <c r="E31" i="8"/>
  <c r="D31" i="8"/>
  <c r="F31" i="8" s="1"/>
  <c r="K31" i="8" s="1"/>
  <c r="O31" i="8" s="1"/>
  <c r="M30" i="8"/>
  <c r="L30" i="8"/>
  <c r="N30" i="8" s="1"/>
  <c r="J30" i="8"/>
  <c r="H30" i="8"/>
  <c r="I30" i="8" s="1"/>
  <c r="G30" i="8"/>
  <c r="E30" i="8"/>
  <c r="D30" i="8"/>
  <c r="F30" i="8" s="1"/>
  <c r="K30" i="8" s="1"/>
  <c r="O30" i="8" s="1"/>
  <c r="M29" i="8"/>
  <c r="N29" i="8" s="1"/>
  <c r="L29" i="8"/>
  <c r="J29" i="8"/>
  <c r="H29" i="8"/>
  <c r="I29" i="8" s="1"/>
  <c r="G29" i="8"/>
  <c r="E29" i="8"/>
  <c r="D29" i="8"/>
  <c r="F29" i="8" s="1"/>
  <c r="K29" i="8" s="1"/>
  <c r="O29" i="8" s="1"/>
  <c r="M28" i="8"/>
  <c r="L28" i="8"/>
  <c r="N28" i="8" s="1"/>
  <c r="J28" i="8"/>
  <c r="H28" i="8"/>
  <c r="G28" i="8"/>
  <c r="I28" i="8" s="1"/>
  <c r="E28" i="8"/>
  <c r="D28" i="8"/>
  <c r="M27" i="8"/>
  <c r="L27" i="8"/>
  <c r="N27" i="8" s="1"/>
  <c r="J27" i="8"/>
  <c r="I27" i="8"/>
  <c r="H27" i="8"/>
  <c r="G27" i="8"/>
  <c r="E27" i="8"/>
  <c r="D27" i="8"/>
  <c r="F27" i="8" s="1"/>
  <c r="K27" i="8" s="1"/>
  <c r="O27" i="8" s="1"/>
  <c r="M26" i="8"/>
  <c r="L26" i="8"/>
  <c r="N26" i="8" s="1"/>
  <c r="J26" i="8"/>
  <c r="H26" i="8"/>
  <c r="G26" i="8"/>
  <c r="I26" i="8" s="1"/>
  <c r="E26" i="8"/>
  <c r="D26" i="8"/>
  <c r="M25" i="8"/>
  <c r="L25" i="8"/>
  <c r="N25" i="8" s="1"/>
  <c r="J25" i="8"/>
  <c r="I25" i="8"/>
  <c r="H25" i="8"/>
  <c r="G25" i="8"/>
  <c r="E25" i="8"/>
  <c r="D25" i="8"/>
  <c r="F25" i="8" s="1"/>
  <c r="K25" i="8" s="1"/>
  <c r="O25" i="8" s="1"/>
  <c r="M24" i="8"/>
  <c r="L24" i="8"/>
  <c r="N24" i="8" s="1"/>
  <c r="J24" i="8"/>
  <c r="H24" i="8"/>
  <c r="G24" i="8"/>
  <c r="I24" i="8" s="1"/>
  <c r="E24" i="8"/>
  <c r="D24" i="8"/>
  <c r="M23" i="8"/>
  <c r="L23" i="8"/>
  <c r="N23" i="8" s="1"/>
  <c r="J23" i="8"/>
  <c r="I23" i="8"/>
  <c r="H23" i="8"/>
  <c r="G23" i="8"/>
  <c r="E23" i="8"/>
  <c r="D23" i="8"/>
  <c r="F23" i="8" s="1"/>
  <c r="K23" i="8" s="1"/>
  <c r="O23" i="8" s="1"/>
  <c r="M22" i="8"/>
  <c r="L22" i="8"/>
  <c r="N22" i="8" s="1"/>
  <c r="J22" i="8"/>
  <c r="H22" i="8"/>
  <c r="G22" i="8"/>
  <c r="I22" i="8" s="1"/>
  <c r="E22" i="8"/>
  <c r="D22" i="8"/>
  <c r="M21" i="8"/>
  <c r="L21" i="8"/>
  <c r="N21" i="8" s="1"/>
  <c r="J21" i="8"/>
  <c r="I21" i="8"/>
  <c r="H21" i="8"/>
  <c r="G21" i="8"/>
  <c r="E21" i="8"/>
  <c r="D21" i="8"/>
  <c r="F21" i="8" s="1"/>
  <c r="K21" i="8" s="1"/>
  <c r="O21" i="8" s="1"/>
  <c r="M20" i="8"/>
  <c r="L20" i="8"/>
  <c r="N20" i="8" s="1"/>
  <c r="J20" i="8"/>
  <c r="H20" i="8"/>
  <c r="G20" i="8"/>
  <c r="I20" i="8" s="1"/>
  <c r="E20" i="8"/>
  <c r="D20" i="8"/>
  <c r="M19" i="8"/>
  <c r="L19" i="8"/>
  <c r="N19" i="8" s="1"/>
  <c r="J19" i="8"/>
  <c r="I19" i="8"/>
  <c r="H19" i="8"/>
  <c r="G19" i="8"/>
  <c r="E19" i="8"/>
  <c r="D19" i="8"/>
  <c r="F19" i="8" s="1"/>
  <c r="K19" i="8" s="1"/>
  <c r="O19" i="8" s="1"/>
  <c r="M18" i="8"/>
  <c r="L18" i="8"/>
  <c r="J18" i="8"/>
  <c r="H18" i="8"/>
  <c r="G18" i="8"/>
  <c r="I18" i="8" s="1"/>
  <c r="E18" i="8"/>
  <c r="D18" i="8"/>
  <c r="M17" i="8"/>
  <c r="L17" i="8"/>
  <c r="N17" i="8" s="1"/>
  <c r="J17" i="8"/>
  <c r="I17" i="8"/>
  <c r="H17" i="8"/>
  <c r="G17" i="8"/>
  <c r="E17" i="8"/>
  <c r="D17" i="8"/>
  <c r="F17" i="8" s="1"/>
  <c r="K17" i="8" s="1"/>
  <c r="O17" i="8" s="1"/>
  <c r="M16" i="8"/>
  <c r="L16" i="8"/>
  <c r="J16" i="8"/>
  <c r="H16" i="8"/>
  <c r="G16" i="8"/>
  <c r="I16" i="8" s="1"/>
  <c r="E16" i="8"/>
  <c r="D16" i="8"/>
  <c r="M15" i="8"/>
  <c r="L15" i="8"/>
  <c r="N15" i="8" s="1"/>
  <c r="J15" i="8"/>
  <c r="I15" i="8"/>
  <c r="H15" i="8"/>
  <c r="G15" i="8"/>
  <c r="E15" i="8"/>
  <c r="D15" i="8"/>
  <c r="F15" i="8" s="1"/>
  <c r="K15" i="8" s="1"/>
  <c r="O15" i="8" s="1"/>
  <c r="M14" i="8"/>
  <c r="L14" i="8"/>
  <c r="J14" i="8"/>
  <c r="H14" i="8"/>
  <c r="G14" i="8"/>
  <c r="I14" i="8" s="1"/>
  <c r="E14" i="8"/>
  <c r="D14" i="8"/>
  <c r="M13" i="8"/>
  <c r="L13" i="8"/>
  <c r="N13" i="8" s="1"/>
  <c r="J13" i="8"/>
  <c r="I13" i="8"/>
  <c r="H13" i="8"/>
  <c r="G13" i="8"/>
  <c r="E13" i="8"/>
  <c r="D13" i="8"/>
  <c r="F13" i="8" s="1"/>
  <c r="K13" i="8" s="1"/>
  <c r="O13" i="8" s="1"/>
  <c r="M12" i="8"/>
  <c r="L12" i="8"/>
  <c r="J12" i="8"/>
  <c r="H12" i="8"/>
  <c r="G12" i="8"/>
  <c r="I12" i="8" s="1"/>
  <c r="E12" i="8"/>
  <c r="D12" i="8"/>
  <c r="M11" i="8"/>
  <c r="L11" i="8"/>
  <c r="N11" i="8" s="1"/>
  <c r="J11" i="8"/>
  <c r="I11" i="8"/>
  <c r="H11" i="8"/>
  <c r="G11" i="8"/>
  <c r="E11" i="8"/>
  <c r="D11" i="8"/>
  <c r="F11" i="8" s="1"/>
  <c r="K11" i="8" s="1"/>
  <c r="O11" i="8" s="1"/>
  <c r="M10" i="8"/>
  <c r="L10" i="8"/>
  <c r="J10" i="8"/>
  <c r="H10" i="8"/>
  <c r="G10" i="8"/>
  <c r="I10" i="8" s="1"/>
  <c r="E10" i="8"/>
  <c r="D10" i="8"/>
  <c r="M9" i="8"/>
  <c r="L9" i="8"/>
  <c r="N9" i="8" s="1"/>
  <c r="J9" i="8"/>
  <c r="I9" i="8"/>
  <c r="H9" i="8"/>
  <c r="G9" i="8"/>
  <c r="E9" i="8"/>
  <c r="D9" i="8"/>
  <c r="F9" i="8" s="1"/>
  <c r="K9" i="8" s="1"/>
  <c r="O9" i="8" s="1"/>
  <c r="M8" i="8"/>
  <c r="L8" i="8"/>
  <c r="J8" i="8"/>
  <c r="H8" i="8"/>
  <c r="G8" i="8"/>
  <c r="I8" i="8" s="1"/>
  <c r="E8" i="8"/>
  <c r="D8" i="8"/>
  <c r="I7" i="8"/>
  <c r="H7" i="8"/>
  <c r="G7" i="8"/>
  <c r="F7" i="8"/>
  <c r="K7" i="8" s="1"/>
  <c r="E7" i="8"/>
  <c r="D7" i="8"/>
  <c r="D76" i="10"/>
  <c r="D53" i="10"/>
  <c r="D48" i="10"/>
  <c r="D76" i="7"/>
  <c r="D53" i="7"/>
  <c r="D76" i="5"/>
  <c r="D53" i="5"/>
  <c r="D45" i="5"/>
  <c r="N99" i="5"/>
  <c r="I99" i="5"/>
  <c r="F99" i="5"/>
  <c r="K99" i="5" s="1"/>
  <c r="O99" i="5" s="1"/>
  <c r="N98" i="5"/>
  <c r="I98" i="5"/>
  <c r="F98" i="5"/>
  <c r="K98" i="5" s="1"/>
  <c r="O98" i="5" s="1"/>
  <c r="N97" i="5"/>
  <c r="I97" i="5"/>
  <c r="K97" i="5" s="1"/>
  <c r="O97" i="5" s="1"/>
  <c r="F97" i="5"/>
  <c r="N96" i="5"/>
  <c r="K96" i="5"/>
  <c r="O96" i="5" s="1"/>
  <c r="I96" i="5"/>
  <c r="F96" i="5"/>
  <c r="N95" i="5"/>
  <c r="I95" i="5"/>
  <c r="F95" i="5"/>
  <c r="K95" i="5" s="1"/>
  <c r="O95" i="5" s="1"/>
  <c r="N94" i="5"/>
  <c r="I94" i="5"/>
  <c r="F94" i="5"/>
  <c r="K94" i="5" s="1"/>
  <c r="O94" i="5" s="1"/>
  <c r="N93" i="5"/>
  <c r="I93" i="5"/>
  <c r="K93" i="5" s="1"/>
  <c r="O93" i="5" s="1"/>
  <c r="F93" i="5"/>
  <c r="N92" i="5"/>
  <c r="K92" i="5"/>
  <c r="O92" i="5" s="1"/>
  <c r="I92" i="5"/>
  <c r="F92" i="5"/>
  <c r="N91" i="5"/>
  <c r="I91" i="5"/>
  <c r="F91" i="5"/>
  <c r="K91" i="5" s="1"/>
  <c r="O91" i="5" s="1"/>
  <c r="N90" i="5"/>
  <c r="I90" i="5"/>
  <c r="F90" i="5"/>
  <c r="K90" i="5" s="1"/>
  <c r="O90" i="5" s="1"/>
  <c r="N89" i="5"/>
  <c r="I89" i="5"/>
  <c r="K89" i="5" s="1"/>
  <c r="O89" i="5" s="1"/>
  <c r="F89" i="5"/>
  <c r="N88" i="5"/>
  <c r="K88" i="5"/>
  <c r="O88" i="5" s="1"/>
  <c r="I88" i="5"/>
  <c r="F88" i="5"/>
  <c r="N87" i="5"/>
  <c r="I87" i="5"/>
  <c r="F87" i="5"/>
  <c r="K87" i="5" s="1"/>
  <c r="O87" i="5" s="1"/>
  <c r="N86" i="5"/>
  <c r="I86" i="5"/>
  <c r="F86" i="5"/>
  <c r="K86" i="5" s="1"/>
  <c r="O86" i="5" s="1"/>
  <c r="N85" i="5"/>
  <c r="I85" i="5"/>
  <c r="K85" i="5" s="1"/>
  <c r="O85" i="5" s="1"/>
  <c r="F85" i="5"/>
  <c r="N84" i="5"/>
  <c r="K84" i="5"/>
  <c r="O84" i="5" s="1"/>
  <c r="I84" i="5"/>
  <c r="F84" i="5"/>
  <c r="N83" i="5"/>
  <c r="I83" i="5"/>
  <c r="F83" i="5"/>
  <c r="K83" i="5" s="1"/>
  <c r="O83" i="5" s="1"/>
  <c r="N82" i="5"/>
  <c r="I82" i="5"/>
  <c r="F82" i="5"/>
  <c r="K82" i="5" s="1"/>
  <c r="O82" i="5" s="1"/>
  <c r="F99" i="3"/>
  <c r="F98" i="3"/>
  <c r="F97" i="3"/>
  <c r="F96" i="3"/>
  <c r="F95" i="3"/>
  <c r="F94" i="3"/>
  <c r="F93" i="3"/>
  <c r="F92" i="3"/>
  <c r="F91" i="3"/>
  <c r="F90" i="3"/>
  <c r="F89" i="3"/>
  <c r="F88" i="3"/>
  <c r="F87" i="3"/>
  <c r="F86" i="3"/>
  <c r="F85" i="3"/>
  <c r="F84" i="3"/>
  <c r="F83" i="3"/>
  <c r="F82" i="3"/>
  <c r="F81" i="3"/>
  <c r="F80" i="3"/>
  <c r="F79" i="3"/>
  <c r="F78" i="3"/>
  <c r="F77" i="3"/>
  <c r="F76" i="3"/>
  <c r="F75" i="3"/>
  <c r="F74" i="3"/>
  <c r="F73" i="3"/>
  <c r="F72" i="3"/>
  <c r="F71" i="3"/>
  <c r="F70" i="3"/>
  <c r="F69" i="3"/>
  <c r="F68" i="3"/>
  <c r="F67" i="3"/>
  <c r="F66" i="3"/>
  <c r="F65" i="3"/>
  <c r="F64" i="3"/>
  <c r="F63" i="3"/>
  <c r="F62" i="3"/>
  <c r="F61" i="3"/>
  <c r="F60" i="3"/>
  <c r="F59" i="3"/>
  <c r="F58" i="3"/>
  <c r="F57" i="3"/>
  <c r="F56" i="3"/>
  <c r="F55" i="3"/>
  <c r="F54" i="3"/>
  <c r="F53" i="3"/>
  <c r="F52" i="3"/>
  <c r="F51" i="3"/>
  <c r="F50" i="3"/>
  <c r="F49" i="3"/>
  <c r="F48" i="3"/>
  <c r="F47" i="3"/>
  <c r="F46" i="3"/>
  <c r="F45" i="3"/>
  <c r="F44" i="3"/>
  <c r="F43" i="3"/>
  <c r="F42" i="3"/>
  <c r="F41" i="3"/>
  <c r="F40" i="3"/>
  <c r="F39" i="3"/>
  <c r="F38" i="3"/>
  <c r="F37" i="3"/>
  <c r="F36" i="3"/>
  <c r="F35" i="3"/>
  <c r="F34" i="3"/>
  <c r="F33" i="3"/>
  <c r="F32" i="3"/>
  <c r="F31" i="3"/>
  <c r="F30" i="3"/>
  <c r="F29" i="3"/>
  <c r="F28" i="3"/>
  <c r="F27" i="3"/>
  <c r="F26" i="3"/>
  <c r="F25" i="3"/>
  <c r="F24" i="3"/>
  <c r="F23" i="3"/>
  <c r="F22" i="3"/>
  <c r="F21" i="3"/>
  <c r="F20" i="3"/>
  <c r="F19" i="3"/>
  <c r="F18" i="3"/>
  <c r="F17" i="3"/>
  <c r="F16" i="3"/>
  <c r="F15" i="3"/>
  <c r="F14" i="3"/>
  <c r="F13" i="3"/>
  <c r="F12" i="3"/>
  <c r="F11" i="3"/>
  <c r="F10" i="3"/>
  <c r="F9" i="3"/>
  <c r="F8" i="3"/>
  <c r="F7" i="3"/>
  <c r="E100" i="3"/>
  <c r="G100" i="3"/>
  <c r="H100" i="3"/>
  <c r="J100" i="3"/>
  <c r="L100" i="3"/>
  <c r="M100" i="3"/>
  <c r="N100" i="3"/>
  <c r="N99" i="3"/>
  <c r="I99" i="3"/>
  <c r="N98" i="3"/>
  <c r="I98" i="3"/>
  <c r="N97" i="3"/>
  <c r="I97" i="3"/>
  <c r="K97" i="3" s="1"/>
  <c r="O97" i="3" s="1"/>
  <c r="N96" i="3"/>
  <c r="I96" i="3"/>
  <c r="N95" i="3"/>
  <c r="I95" i="3"/>
  <c r="N94" i="3"/>
  <c r="I94" i="3"/>
  <c r="N93" i="3"/>
  <c r="I93" i="3"/>
  <c r="K93" i="3" s="1"/>
  <c r="O93" i="3" s="1"/>
  <c r="N92" i="3"/>
  <c r="I92" i="3"/>
  <c r="N91" i="3"/>
  <c r="I91" i="3"/>
  <c r="N90" i="3"/>
  <c r="I90" i="3"/>
  <c r="N89" i="3"/>
  <c r="I89" i="3"/>
  <c r="K89" i="3" s="1"/>
  <c r="O89" i="3" s="1"/>
  <c r="N88" i="3"/>
  <c r="I88" i="3"/>
  <c r="N87" i="3"/>
  <c r="I87" i="3"/>
  <c r="N86" i="3"/>
  <c r="I86" i="3"/>
  <c r="N85" i="3"/>
  <c r="I85" i="3"/>
  <c r="K85" i="3" s="1"/>
  <c r="O85" i="3" s="1"/>
  <c r="N84" i="3"/>
  <c r="I84" i="3"/>
  <c r="N83" i="3"/>
  <c r="I83" i="3"/>
  <c r="N82" i="3"/>
  <c r="I82" i="3"/>
  <c r="N81" i="3"/>
  <c r="I81" i="3"/>
  <c r="K81" i="3" s="1"/>
  <c r="O81" i="3" s="1"/>
  <c r="M100" i="10"/>
  <c r="L100" i="10"/>
  <c r="J100" i="10"/>
  <c r="H100" i="10"/>
  <c r="G100" i="10"/>
  <c r="E100" i="10"/>
  <c r="N99" i="10"/>
  <c r="I99" i="10"/>
  <c r="K99" i="10" s="1"/>
  <c r="O99" i="10" s="1"/>
  <c r="F99" i="10"/>
  <c r="N98" i="10"/>
  <c r="I98" i="10"/>
  <c r="F98" i="10"/>
  <c r="K98" i="10" s="1"/>
  <c r="O98" i="10" s="1"/>
  <c r="N97" i="10"/>
  <c r="I97" i="10"/>
  <c r="F97" i="10"/>
  <c r="K97" i="10" s="1"/>
  <c r="O97" i="10" s="1"/>
  <c r="N96" i="10"/>
  <c r="I96" i="10"/>
  <c r="F96" i="10"/>
  <c r="K96" i="10" s="1"/>
  <c r="O96" i="10" s="1"/>
  <c r="N95" i="10"/>
  <c r="I95" i="10"/>
  <c r="F95" i="10"/>
  <c r="N94" i="10"/>
  <c r="I94" i="10"/>
  <c r="F94" i="10"/>
  <c r="K94" i="10" s="1"/>
  <c r="O94" i="10" s="1"/>
  <c r="N93" i="10"/>
  <c r="I93" i="10"/>
  <c r="F93" i="10"/>
  <c r="K93" i="10" s="1"/>
  <c r="O93" i="10" s="1"/>
  <c r="N92" i="10"/>
  <c r="I92" i="10"/>
  <c r="F92" i="10"/>
  <c r="K92" i="10" s="1"/>
  <c r="O92" i="10" s="1"/>
  <c r="N91" i="10"/>
  <c r="I91" i="10"/>
  <c r="K91" i="10" s="1"/>
  <c r="O91" i="10" s="1"/>
  <c r="F91" i="10"/>
  <c r="N90" i="10"/>
  <c r="K90" i="10"/>
  <c r="O90" i="10" s="1"/>
  <c r="I90" i="10"/>
  <c r="F90" i="10"/>
  <c r="N89" i="10"/>
  <c r="I89" i="10"/>
  <c r="F89" i="10"/>
  <c r="K89" i="10" s="1"/>
  <c r="O89" i="10" s="1"/>
  <c r="N88" i="10"/>
  <c r="I88" i="10"/>
  <c r="F88" i="10"/>
  <c r="K88" i="10" s="1"/>
  <c r="O88" i="10" s="1"/>
  <c r="N87" i="10"/>
  <c r="I87" i="10"/>
  <c r="F87" i="10"/>
  <c r="N86" i="10"/>
  <c r="K86" i="10"/>
  <c r="O86" i="10" s="1"/>
  <c r="I86" i="10"/>
  <c r="F86" i="10"/>
  <c r="N85" i="10"/>
  <c r="I85" i="10"/>
  <c r="F85" i="10"/>
  <c r="K85" i="10" s="1"/>
  <c r="O85" i="10" s="1"/>
  <c r="N84" i="10"/>
  <c r="I84" i="10"/>
  <c r="F84" i="10"/>
  <c r="K84" i="10" s="1"/>
  <c r="O84" i="10" s="1"/>
  <c r="N83" i="10"/>
  <c r="I83" i="10"/>
  <c r="K83" i="10" s="1"/>
  <c r="O83" i="10" s="1"/>
  <c r="F83" i="10"/>
  <c r="N82" i="10"/>
  <c r="I82" i="10"/>
  <c r="F82" i="10"/>
  <c r="K82" i="10" s="1"/>
  <c r="O82" i="10" s="1"/>
  <c r="N81" i="10"/>
  <c r="I81" i="10"/>
  <c r="F81" i="10"/>
  <c r="K81" i="10" s="1"/>
  <c r="O81" i="10" s="1"/>
  <c r="N80" i="10"/>
  <c r="I80" i="10"/>
  <c r="F80" i="10"/>
  <c r="K80" i="10" s="1"/>
  <c r="O80" i="10" s="1"/>
  <c r="N79" i="10"/>
  <c r="I79" i="10"/>
  <c r="F79" i="10"/>
  <c r="N78" i="10"/>
  <c r="I78" i="10"/>
  <c r="F78" i="10"/>
  <c r="K78" i="10" s="1"/>
  <c r="O78" i="10" s="1"/>
  <c r="N77" i="10"/>
  <c r="I77" i="10"/>
  <c r="F77" i="10"/>
  <c r="K77" i="10" s="1"/>
  <c r="O77" i="10" s="1"/>
  <c r="N76" i="10"/>
  <c r="I76" i="10"/>
  <c r="F76" i="10"/>
  <c r="K76" i="10" s="1"/>
  <c r="O76" i="10" s="1"/>
  <c r="N75" i="10"/>
  <c r="K75" i="10"/>
  <c r="O75" i="10" s="1"/>
  <c r="I75" i="10"/>
  <c r="F75" i="10"/>
  <c r="N74" i="10"/>
  <c r="I74" i="10"/>
  <c r="F74" i="10"/>
  <c r="K74" i="10" s="1"/>
  <c r="O74" i="10" s="1"/>
  <c r="N73" i="10"/>
  <c r="I73" i="10"/>
  <c r="F73" i="10"/>
  <c r="K73" i="10" s="1"/>
  <c r="O73" i="10" s="1"/>
  <c r="N72" i="10"/>
  <c r="I72" i="10"/>
  <c r="K72" i="10" s="1"/>
  <c r="O72" i="10" s="1"/>
  <c r="F72" i="10"/>
  <c r="N71" i="10"/>
  <c r="I71" i="10"/>
  <c r="F71" i="10"/>
  <c r="K71" i="10" s="1"/>
  <c r="O71" i="10" s="1"/>
  <c r="N70" i="10"/>
  <c r="I70" i="10"/>
  <c r="F70" i="10"/>
  <c r="K70" i="10" s="1"/>
  <c r="O70" i="10" s="1"/>
  <c r="N69" i="10"/>
  <c r="I69" i="10"/>
  <c r="F69" i="10"/>
  <c r="K69" i="10" s="1"/>
  <c r="O69" i="10" s="1"/>
  <c r="N68" i="10"/>
  <c r="I68" i="10"/>
  <c r="F68" i="10"/>
  <c r="N67" i="10"/>
  <c r="I67" i="10"/>
  <c r="F67" i="10"/>
  <c r="K67" i="10" s="1"/>
  <c r="O67" i="10" s="1"/>
  <c r="N66" i="10"/>
  <c r="I66" i="10"/>
  <c r="F66" i="10"/>
  <c r="K66" i="10" s="1"/>
  <c r="O66" i="10" s="1"/>
  <c r="N65" i="10"/>
  <c r="I65" i="10"/>
  <c r="F65" i="10"/>
  <c r="K65" i="10" s="1"/>
  <c r="O65" i="10" s="1"/>
  <c r="N64" i="10"/>
  <c r="I64" i="10"/>
  <c r="K64" i="10" s="1"/>
  <c r="O64" i="10" s="1"/>
  <c r="F64" i="10"/>
  <c r="N63" i="10"/>
  <c r="K63" i="10"/>
  <c r="O63" i="10" s="1"/>
  <c r="I63" i="10"/>
  <c r="F63" i="10"/>
  <c r="N62" i="10"/>
  <c r="I62" i="10"/>
  <c r="F62" i="10"/>
  <c r="K62" i="10" s="1"/>
  <c r="N61" i="10"/>
  <c r="I61" i="10"/>
  <c r="F61" i="10"/>
  <c r="K61" i="10" s="1"/>
  <c r="O61" i="10" s="1"/>
  <c r="N60" i="10"/>
  <c r="I60" i="10"/>
  <c r="F60" i="10"/>
  <c r="N59" i="10"/>
  <c r="I59" i="10"/>
  <c r="F59" i="10"/>
  <c r="K59" i="10" s="1"/>
  <c r="O59" i="10" s="1"/>
  <c r="N58" i="10"/>
  <c r="I58" i="10"/>
  <c r="F58" i="10"/>
  <c r="N57" i="10"/>
  <c r="I57" i="10"/>
  <c r="K57" i="10" s="1"/>
  <c r="O57" i="10" s="1"/>
  <c r="F57" i="10"/>
  <c r="N56" i="10"/>
  <c r="I56" i="10"/>
  <c r="F56" i="10"/>
  <c r="K56" i="10" s="1"/>
  <c r="N55" i="10"/>
  <c r="I55" i="10"/>
  <c r="F55" i="10"/>
  <c r="N54" i="10"/>
  <c r="I54" i="10"/>
  <c r="F54" i="10"/>
  <c r="N53" i="10"/>
  <c r="I53" i="10"/>
  <c r="F53" i="10"/>
  <c r="K53" i="10" s="1"/>
  <c r="O53" i="10" s="1"/>
  <c r="N52" i="10"/>
  <c r="I52" i="10"/>
  <c r="F52" i="10"/>
  <c r="N51" i="10"/>
  <c r="I51" i="10"/>
  <c r="F51" i="10"/>
  <c r="K51" i="10" s="1"/>
  <c r="O51" i="10" s="1"/>
  <c r="N50" i="10"/>
  <c r="I50" i="10"/>
  <c r="F50" i="10"/>
  <c r="K50" i="10" s="1"/>
  <c r="N49" i="10"/>
  <c r="I49" i="10"/>
  <c r="F49" i="10"/>
  <c r="N48" i="10"/>
  <c r="I48" i="10"/>
  <c r="N47" i="10"/>
  <c r="I47" i="10"/>
  <c r="F47" i="10"/>
  <c r="N46" i="10"/>
  <c r="I46" i="10"/>
  <c r="F46" i="10"/>
  <c r="K46" i="10" s="1"/>
  <c r="O46" i="10" s="1"/>
  <c r="N45" i="10"/>
  <c r="I45" i="10"/>
  <c r="F45" i="10"/>
  <c r="K45" i="10" s="1"/>
  <c r="N44" i="10"/>
  <c r="I44" i="10"/>
  <c r="F44" i="10"/>
  <c r="K44" i="10" s="1"/>
  <c r="O44" i="10" s="1"/>
  <c r="N43" i="10"/>
  <c r="I43" i="10"/>
  <c r="F43" i="10"/>
  <c r="N42" i="10"/>
  <c r="I42" i="10"/>
  <c r="F42" i="10"/>
  <c r="K42" i="10" s="1"/>
  <c r="O42" i="10" s="1"/>
  <c r="N41" i="10"/>
  <c r="I41" i="10"/>
  <c r="F41" i="10"/>
  <c r="K41" i="10" s="1"/>
  <c r="O41" i="10" s="1"/>
  <c r="N40" i="10"/>
  <c r="I40" i="10"/>
  <c r="F40" i="10"/>
  <c r="K40" i="10" s="1"/>
  <c r="O40" i="10" s="1"/>
  <c r="N39" i="10"/>
  <c r="I39" i="10"/>
  <c r="K39" i="10" s="1"/>
  <c r="O39" i="10" s="1"/>
  <c r="F39" i="10"/>
  <c r="N38" i="10"/>
  <c r="K38" i="10"/>
  <c r="O38" i="10" s="1"/>
  <c r="I38" i="10"/>
  <c r="F38" i="10"/>
  <c r="N37" i="10"/>
  <c r="I37" i="10"/>
  <c r="F37" i="10"/>
  <c r="K37" i="10" s="1"/>
  <c r="N36" i="10"/>
  <c r="I36" i="10"/>
  <c r="F36" i="10"/>
  <c r="K36" i="10" s="1"/>
  <c r="O36" i="10" s="1"/>
  <c r="N35" i="10"/>
  <c r="I35" i="10"/>
  <c r="F35" i="10"/>
  <c r="N34" i="10"/>
  <c r="K34" i="10"/>
  <c r="O34" i="10" s="1"/>
  <c r="I34" i="10"/>
  <c r="F34" i="10"/>
  <c r="N33" i="10"/>
  <c r="I33" i="10"/>
  <c r="F33" i="10"/>
  <c r="K33" i="10" s="1"/>
  <c r="O33" i="10" s="1"/>
  <c r="N32" i="10"/>
  <c r="K32" i="10"/>
  <c r="O32" i="10" s="1"/>
  <c r="I32" i="10"/>
  <c r="F32" i="10"/>
  <c r="N31" i="10"/>
  <c r="I31" i="10"/>
  <c r="F31" i="10"/>
  <c r="N30" i="10"/>
  <c r="I30" i="10"/>
  <c r="F30" i="10"/>
  <c r="K30" i="10" s="1"/>
  <c r="O30" i="10" s="1"/>
  <c r="N29" i="10"/>
  <c r="I29" i="10"/>
  <c r="F29" i="10"/>
  <c r="K29" i="10" s="1"/>
  <c r="O29" i="10" s="1"/>
  <c r="N28" i="10"/>
  <c r="I28" i="10"/>
  <c r="F28" i="10"/>
  <c r="K28" i="10" s="1"/>
  <c r="O28" i="10" s="1"/>
  <c r="N27" i="10"/>
  <c r="I27" i="10"/>
  <c r="F27" i="10"/>
  <c r="N26" i="10"/>
  <c r="K26" i="10"/>
  <c r="O26" i="10" s="1"/>
  <c r="I26" i="10"/>
  <c r="F26" i="10"/>
  <c r="N25" i="10"/>
  <c r="I25" i="10"/>
  <c r="F25" i="10"/>
  <c r="K25" i="10" s="1"/>
  <c r="O25" i="10" s="1"/>
  <c r="N24" i="10"/>
  <c r="K24" i="10"/>
  <c r="O24" i="10" s="1"/>
  <c r="I24" i="10"/>
  <c r="F24" i="10"/>
  <c r="N23" i="10"/>
  <c r="I23" i="10"/>
  <c r="F23" i="10"/>
  <c r="O22" i="10"/>
  <c r="N22" i="10"/>
  <c r="I22" i="10"/>
  <c r="F22" i="10"/>
  <c r="N21" i="10"/>
  <c r="I21" i="10"/>
  <c r="F21" i="10"/>
  <c r="K21" i="10" s="1"/>
  <c r="O21" i="10" s="1"/>
  <c r="N20" i="10"/>
  <c r="I20" i="10"/>
  <c r="F20" i="10"/>
  <c r="K20" i="10" s="1"/>
  <c r="O20" i="10" s="1"/>
  <c r="N19" i="10"/>
  <c r="I19" i="10"/>
  <c r="F19" i="10"/>
  <c r="K19" i="10" s="1"/>
  <c r="O19" i="10" s="1"/>
  <c r="N18" i="10"/>
  <c r="I18" i="10"/>
  <c r="F18" i="10"/>
  <c r="N17" i="10"/>
  <c r="K17" i="10"/>
  <c r="O17" i="10" s="1"/>
  <c r="I17" i="10"/>
  <c r="F17" i="10"/>
  <c r="N16" i="10"/>
  <c r="I16" i="10"/>
  <c r="F16" i="10"/>
  <c r="K16" i="10" s="1"/>
  <c r="O16" i="10" s="1"/>
  <c r="N15" i="10"/>
  <c r="K15" i="10"/>
  <c r="O15" i="10" s="1"/>
  <c r="I15" i="10"/>
  <c r="F15" i="10"/>
  <c r="N14" i="10"/>
  <c r="I14" i="10"/>
  <c r="F14" i="10"/>
  <c r="N13" i="10"/>
  <c r="I13" i="10"/>
  <c r="F13" i="10"/>
  <c r="K13" i="10" s="1"/>
  <c r="O13" i="10" s="1"/>
  <c r="N12" i="10"/>
  <c r="I12" i="10"/>
  <c r="F12" i="10"/>
  <c r="K12" i="10" s="1"/>
  <c r="O12" i="10" s="1"/>
  <c r="N11" i="10"/>
  <c r="I11" i="10"/>
  <c r="F11" i="10"/>
  <c r="K11" i="10" s="1"/>
  <c r="O11" i="10" s="1"/>
  <c r="N10" i="10"/>
  <c r="I10" i="10"/>
  <c r="F10" i="10"/>
  <c r="N9" i="10"/>
  <c r="K9" i="10"/>
  <c r="O9" i="10" s="1"/>
  <c r="I9" i="10"/>
  <c r="F9" i="10"/>
  <c r="N8" i="10"/>
  <c r="I8" i="10"/>
  <c r="F8" i="10"/>
  <c r="K8" i="10" s="1"/>
  <c r="O8" i="10" s="1"/>
  <c r="N7" i="10"/>
  <c r="I7" i="10"/>
  <c r="F7" i="10"/>
  <c r="K7" i="10" s="1"/>
  <c r="O7" i="10" s="1"/>
  <c r="F79" i="8" l="1"/>
  <c r="K58" i="10"/>
  <c r="O58" i="10" s="1"/>
  <c r="I100" i="10"/>
  <c r="K58" i="8"/>
  <c r="O58" i="8" s="1"/>
  <c r="K60" i="8"/>
  <c r="O60" i="8" s="1"/>
  <c r="K55" i="10"/>
  <c r="O55" i="10" s="1"/>
  <c r="K60" i="10"/>
  <c r="O60" i="10" s="1"/>
  <c r="I59" i="8"/>
  <c r="I61" i="8"/>
  <c r="K72" i="8"/>
  <c r="O72" i="8" s="1"/>
  <c r="K73" i="8"/>
  <c r="O73" i="8" s="1"/>
  <c r="I74" i="8"/>
  <c r="K74" i="8" s="1"/>
  <c r="O74" i="8" s="1"/>
  <c r="I71" i="8"/>
  <c r="K62" i="8"/>
  <c r="O62" i="8" s="1"/>
  <c r="K63" i="8"/>
  <c r="O63" i="8" s="1"/>
  <c r="K66" i="8"/>
  <c r="O66" i="8" s="1"/>
  <c r="K67" i="8"/>
  <c r="O67" i="8" s="1"/>
  <c r="I64" i="8"/>
  <c r="I65" i="8"/>
  <c r="K65" i="8" s="1"/>
  <c r="O65" i="8" s="1"/>
  <c r="I68" i="8"/>
  <c r="K64" i="8"/>
  <c r="O64" i="8" s="1"/>
  <c r="K68" i="8"/>
  <c r="O68" i="8" s="1"/>
  <c r="K54" i="8"/>
  <c r="K56" i="8"/>
  <c r="O56" i="8" s="1"/>
  <c r="K55" i="8"/>
  <c r="K75" i="8"/>
  <c r="O75" i="8" s="1"/>
  <c r="F71" i="8"/>
  <c r="K50" i="8"/>
  <c r="O50" i="8" s="1"/>
  <c r="N8" i="8"/>
  <c r="N10" i="8"/>
  <c r="N12" i="8"/>
  <c r="N14" i="8"/>
  <c r="N16" i="8"/>
  <c r="N18" i="8"/>
  <c r="O54" i="8"/>
  <c r="K95" i="8"/>
  <c r="O95" i="8" s="1"/>
  <c r="F8" i="8"/>
  <c r="K8" i="8" s="1"/>
  <c r="O8" i="8" s="1"/>
  <c r="F10" i="8"/>
  <c r="K10" i="8" s="1"/>
  <c r="O10" i="8" s="1"/>
  <c r="F12" i="8"/>
  <c r="K12" i="8" s="1"/>
  <c r="O12" i="8" s="1"/>
  <c r="F14" i="8"/>
  <c r="K14" i="8" s="1"/>
  <c r="F16" i="8"/>
  <c r="K16" i="8" s="1"/>
  <c r="O16" i="8" s="1"/>
  <c r="F18" i="8"/>
  <c r="K18" i="8" s="1"/>
  <c r="O18" i="8" s="1"/>
  <c r="F20" i="8"/>
  <c r="K20" i="8" s="1"/>
  <c r="O20" i="8" s="1"/>
  <c r="F22" i="8"/>
  <c r="K22" i="8" s="1"/>
  <c r="O22" i="8" s="1"/>
  <c r="F24" i="8"/>
  <c r="K24" i="8" s="1"/>
  <c r="O24" i="8" s="1"/>
  <c r="F26" i="8"/>
  <c r="K26" i="8" s="1"/>
  <c r="O26" i="8" s="1"/>
  <c r="F28" i="8"/>
  <c r="K28" i="8" s="1"/>
  <c r="O28" i="8" s="1"/>
  <c r="K51" i="8"/>
  <c r="O51" i="8" s="1"/>
  <c r="O53" i="8"/>
  <c r="O55" i="8"/>
  <c r="O57" i="8"/>
  <c r="K81" i="8"/>
  <c r="O81" i="8" s="1"/>
  <c r="K85" i="8"/>
  <c r="O85" i="8" s="1"/>
  <c r="K89" i="8"/>
  <c r="O89" i="8" s="1"/>
  <c r="K92" i="8"/>
  <c r="O92" i="8" s="1"/>
  <c r="K93" i="8"/>
  <c r="O93" i="8" s="1"/>
  <c r="K97" i="8"/>
  <c r="O97" i="8" s="1"/>
  <c r="F59" i="8"/>
  <c r="K59" i="8" s="1"/>
  <c r="O59" i="8" s="1"/>
  <c r="F61" i="8"/>
  <c r="I79" i="8"/>
  <c r="I83" i="8"/>
  <c r="K83" i="8" s="1"/>
  <c r="O83" i="8" s="1"/>
  <c r="I87" i="8"/>
  <c r="K87" i="8" s="1"/>
  <c r="O87" i="8" s="1"/>
  <c r="I91" i="8"/>
  <c r="K91" i="8" s="1"/>
  <c r="O91" i="8" s="1"/>
  <c r="I95" i="8"/>
  <c r="I99" i="8"/>
  <c r="K99" i="8" s="1"/>
  <c r="O99" i="8" s="1"/>
  <c r="I80" i="8"/>
  <c r="K80" i="8" s="1"/>
  <c r="O80" i="8" s="1"/>
  <c r="I84" i="8"/>
  <c r="K84" i="8" s="1"/>
  <c r="O84" i="8" s="1"/>
  <c r="I88" i="8"/>
  <c r="K88" i="8" s="1"/>
  <c r="O88" i="8" s="1"/>
  <c r="I92" i="8"/>
  <c r="I96" i="8"/>
  <c r="K96" i="8" s="1"/>
  <c r="O96" i="8" s="1"/>
  <c r="D100" i="5"/>
  <c r="K83" i="3"/>
  <c r="O83" i="3" s="1"/>
  <c r="K87" i="3"/>
  <c r="O87" i="3" s="1"/>
  <c r="K91" i="3"/>
  <c r="O91" i="3" s="1"/>
  <c r="K95" i="3"/>
  <c r="O95" i="3" s="1"/>
  <c r="K99" i="3"/>
  <c r="O99" i="3" s="1"/>
  <c r="K82" i="3"/>
  <c r="O82" i="3" s="1"/>
  <c r="K84" i="3"/>
  <c r="O84" i="3" s="1"/>
  <c r="K86" i="3"/>
  <c r="O86" i="3" s="1"/>
  <c r="K88" i="3"/>
  <c r="O88" i="3" s="1"/>
  <c r="K90" i="3"/>
  <c r="O90" i="3" s="1"/>
  <c r="K92" i="3"/>
  <c r="O92" i="3" s="1"/>
  <c r="K94" i="3"/>
  <c r="O94" i="3" s="1"/>
  <c r="K96" i="3"/>
  <c r="O96" i="3" s="1"/>
  <c r="K98" i="3"/>
  <c r="O98" i="3" s="1"/>
  <c r="F100" i="3"/>
  <c r="K14" i="10"/>
  <c r="O14" i="10" s="1"/>
  <c r="K23" i="10"/>
  <c r="O23" i="10" s="1"/>
  <c r="K47" i="10"/>
  <c r="O47" i="10" s="1"/>
  <c r="K10" i="10"/>
  <c r="O10" i="10" s="1"/>
  <c r="K18" i="10"/>
  <c r="K27" i="10"/>
  <c r="O27" i="10" s="1"/>
  <c r="K35" i="10"/>
  <c r="O35" i="10" s="1"/>
  <c r="K87" i="10"/>
  <c r="O87" i="10" s="1"/>
  <c r="K31" i="10"/>
  <c r="K43" i="10"/>
  <c r="O43" i="10" s="1"/>
  <c r="K52" i="10"/>
  <c r="O52" i="10" s="1"/>
  <c r="K68" i="10"/>
  <c r="O68" i="10" s="1"/>
  <c r="K79" i="10"/>
  <c r="O79" i="10" s="1"/>
  <c r="K95" i="10"/>
  <c r="O95" i="10" s="1"/>
  <c r="F48" i="10"/>
  <c r="K48" i="10" s="1"/>
  <c r="O48" i="10" s="1"/>
  <c r="D100" i="10"/>
  <c r="N100" i="10"/>
  <c r="O37" i="10"/>
  <c r="O45" i="10"/>
  <c r="O50" i="10"/>
  <c r="O56" i="10"/>
  <c r="O62" i="10"/>
  <c r="F100" i="10"/>
  <c r="K49" i="10"/>
  <c r="O49" i="10" s="1"/>
  <c r="K54" i="10"/>
  <c r="O54" i="10" s="1"/>
  <c r="O18" i="10"/>
  <c r="O31" i="10"/>
  <c r="D100" i="7"/>
  <c r="H100" i="8"/>
  <c r="J7" i="8"/>
  <c r="N99" i="7"/>
  <c r="I99" i="7"/>
  <c r="F99" i="7"/>
  <c r="K99" i="7" s="1"/>
  <c r="O99" i="7" s="1"/>
  <c r="N98" i="7"/>
  <c r="I98" i="7"/>
  <c r="F98" i="7"/>
  <c r="K98" i="7" s="1"/>
  <c r="O98" i="7" s="1"/>
  <c r="N97" i="7"/>
  <c r="I97" i="7"/>
  <c r="F97" i="7"/>
  <c r="N96" i="7"/>
  <c r="I96" i="7"/>
  <c r="F96" i="7"/>
  <c r="K96" i="7" s="1"/>
  <c r="O96" i="7" s="1"/>
  <c r="N95" i="7"/>
  <c r="I95" i="7"/>
  <c r="F95" i="7"/>
  <c r="K95" i="7" s="1"/>
  <c r="O95" i="7" s="1"/>
  <c r="N94" i="7"/>
  <c r="I94" i="7"/>
  <c r="F94" i="7"/>
  <c r="K94" i="7" s="1"/>
  <c r="O94" i="7" s="1"/>
  <c r="N93" i="7"/>
  <c r="I93" i="7"/>
  <c r="K93" i="7" s="1"/>
  <c r="O93" i="7" s="1"/>
  <c r="F93" i="7"/>
  <c r="N92" i="7"/>
  <c r="I92" i="7"/>
  <c r="F92" i="7"/>
  <c r="K92" i="7" s="1"/>
  <c r="O92" i="7" s="1"/>
  <c r="N91" i="7"/>
  <c r="I91" i="7"/>
  <c r="F91" i="7"/>
  <c r="K91" i="7" s="1"/>
  <c r="O91" i="7" s="1"/>
  <c r="N90" i="7"/>
  <c r="I90" i="7"/>
  <c r="F90" i="7"/>
  <c r="K90" i="7" s="1"/>
  <c r="O90" i="7" s="1"/>
  <c r="N89" i="7"/>
  <c r="I89" i="7"/>
  <c r="F89" i="7"/>
  <c r="N88" i="7"/>
  <c r="K88" i="7"/>
  <c r="O88" i="7" s="1"/>
  <c r="I88" i="7"/>
  <c r="F88" i="7"/>
  <c r="N87" i="7"/>
  <c r="I87" i="7"/>
  <c r="F87" i="7"/>
  <c r="K87" i="7" s="1"/>
  <c r="O87" i="7" s="1"/>
  <c r="N86" i="7"/>
  <c r="I86" i="7"/>
  <c r="F86" i="7"/>
  <c r="K86" i="7" s="1"/>
  <c r="O86" i="7" s="1"/>
  <c r="N85" i="7"/>
  <c r="I85" i="7"/>
  <c r="K85" i="7" s="1"/>
  <c r="O85" i="7" s="1"/>
  <c r="F85" i="7"/>
  <c r="N84" i="7"/>
  <c r="K84" i="7"/>
  <c r="O84" i="7" s="1"/>
  <c r="I84" i="7"/>
  <c r="F84" i="7"/>
  <c r="N83" i="7"/>
  <c r="I83" i="7"/>
  <c r="F83" i="7"/>
  <c r="K83" i="7" s="1"/>
  <c r="O83" i="7" s="1"/>
  <c r="N82" i="7"/>
  <c r="I82" i="7"/>
  <c r="F82" i="7"/>
  <c r="K82" i="7" s="1"/>
  <c r="O82" i="7" s="1"/>
  <c r="M100" i="7"/>
  <c r="L100" i="7"/>
  <c r="J100" i="7"/>
  <c r="H100" i="7"/>
  <c r="G100" i="7"/>
  <c r="E100" i="7"/>
  <c r="D100" i="3"/>
  <c r="J100" i="5"/>
  <c r="H100" i="5"/>
  <c r="G100" i="5"/>
  <c r="E100" i="5"/>
  <c r="F81" i="5"/>
  <c r="F80" i="5"/>
  <c r="F79" i="5"/>
  <c r="F78" i="5"/>
  <c r="F77" i="5"/>
  <c r="K79" i="8" l="1"/>
  <c r="O79" i="8" s="1"/>
  <c r="K61" i="8"/>
  <c r="O61" i="8" s="1"/>
  <c r="K71" i="8"/>
  <c r="O71" i="8" s="1"/>
  <c r="O14" i="8"/>
  <c r="J100" i="8"/>
  <c r="L100" i="8"/>
  <c r="M100" i="8"/>
  <c r="O100" i="10"/>
  <c r="O102" i="10" s="1"/>
  <c r="O104" i="10" s="1"/>
  <c r="K89" i="7"/>
  <c r="O89" i="7" s="1"/>
  <c r="K97" i="7"/>
  <c r="O97" i="7" s="1"/>
  <c r="D100" i="8"/>
  <c r="E100" i="8"/>
  <c r="K100" i="10"/>
  <c r="G100" i="8"/>
  <c r="M7" i="8"/>
  <c r="L7" i="8"/>
  <c r="N81" i="7"/>
  <c r="N100" i="7" s="1"/>
  <c r="I81" i="7"/>
  <c r="F81" i="7"/>
  <c r="N80" i="7"/>
  <c r="I80" i="7"/>
  <c r="F80" i="7"/>
  <c r="N79" i="7"/>
  <c r="I79" i="7"/>
  <c r="F79" i="7"/>
  <c r="N78" i="7"/>
  <c r="I78" i="7"/>
  <c r="F78" i="7"/>
  <c r="N77" i="7"/>
  <c r="I77" i="7"/>
  <c r="F77" i="7"/>
  <c r="N76" i="7"/>
  <c r="I76" i="7"/>
  <c r="F76" i="7"/>
  <c r="N75" i="7"/>
  <c r="I75" i="7"/>
  <c r="F75" i="7"/>
  <c r="N74" i="7"/>
  <c r="I74" i="7"/>
  <c r="F74" i="7"/>
  <c r="N73" i="7"/>
  <c r="I73" i="7"/>
  <c r="F73" i="7"/>
  <c r="N72" i="7"/>
  <c r="I72" i="7"/>
  <c r="F72" i="7"/>
  <c r="N71" i="7"/>
  <c r="I71" i="7"/>
  <c r="F71" i="7"/>
  <c r="N70" i="7"/>
  <c r="I70" i="7"/>
  <c r="F70" i="7"/>
  <c r="N69" i="7"/>
  <c r="I69" i="7"/>
  <c r="F69" i="7"/>
  <c r="K69" i="7" s="1"/>
  <c r="O69" i="7" s="1"/>
  <c r="N68" i="7"/>
  <c r="I68" i="7"/>
  <c r="F68" i="7"/>
  <c r="N67" i="7"/>
  <c r="I67" i="7"/>
  <c r="F67" i="7"/>
  <c r="K67" i="7" s="1"/>
  <c r="N66" i="7"/>
  <c r="I66" i="7"/>
  <c r="F66" i="7"/>
  <c r="N65" i="7"/>
  <c r="I65" i="7"/>
  <c r="F65" i="7"/>
  <c r="K65" i="7" s="1"/>
  <c r="O65" i="7" s="1"/>
  <c r="N64" i="7"/>
  <c r="I64" i="7"/>
  <c r="F64" i="7"/>
  <c r="N63" i="7"/>
  <c r="I63" i="7"/>
  <c r="F63" i="7"/>
  <c r="K63" i="7" s="1"/>
  <c r="O63" i="7" s="1"/>
  <c r="N62" i="7"/>
  <c r="I62" i="7"/>
  <c r="F62" i="7"/>
  <c r="N61" i="7"/>
  <c r="I61" i="7"/>
  <c r="F61" i="7"/>
  <c r="K61" i="7" s="1"/>
  <c r="N60" i="7"/>
  <c r="I60" i="7"/>
  <c r="F60" i="7"/>
  <c r="N59" i="7"/>
  <c r="I59" i="7"/>
  <c r="F59" i="7"/>
  <c r="K59" i="7" s="1"/>
  <c r="O59" i="7" s="1"/>
  <c r="N58" i="7"/>
  <c r="I58" i="7"/>
  <c r="F58" i="7"/>
  <c r="N57" i="7"/>
  <c r="I57" i="7"/>
  <c r="F57" i="7"/>
  <c r="K57" i="7" s="1"/>
  <c r="O57" i="7" s="1"/>
  <c r="N56" i="7"/>
  <c r="I56" i="7"/>
  <c r="F56" i="7"/>
  <c r="N55" i="7"/>
  <c r="I55" i="7"/>
  <c r="F55" i="7"/>
  <c r="N54" i="7"/>
  <c r="I54" i="7"/>
  <c r="F54" i="7"/>
  <c r="N53" i="7"/>
  <c r="I53" i="7"/>
  <c r="F53" i="7"/>
  <c r="K53" i="7" s="1"/>
  <c r="O53" i="7" s="1"/>
  <c r="N52" i="7"/>
  <c r="I52" i="7"/>
  <c r="F52" i="7"/>
  <c r="N51" i="7"/>
  <c r="I51" i="7"/>
  <c r="F51" i="7"/>
  <c r="N50" i="7"/>
  <c r="I50" i="7"/>
  <c r="F50" i="7"/>
  <c r="N49" i="7"/>
  <c r="I49" i="7"/>
  <c r="F49" i="7"/>
  <c r="N48" i="7"/>
  <c r="I48" i="7"/>
  <c r="F48" i="7"/>
  <c r="N47" i="7"/>
  <c r="I47" i="7"/>
  <c r="F47" i="7"/>
  <c r="N46" i="7"/>
  <c r="I46" i="7"/>
  <c r="F46" i="7"/>
  <c r="N45" i="7"/>
  <c r="I45" i="7"/>
  <c r="F45" i="7"/>
  <c r="N44" i="7"/>
  <c r="I44" i="7"/>
  <c r="F44" i="7"/>
  <c r="N43" i="7"/>
  <c r="I43" i="7"/>
  <c r="F43" i="7"/>
  <c r="N42" i="7"/>
  <c r="I42" i="7"/>
  <c r="F42" i="7"/>
  <c r="N41" i="7"/>
  <c r="I41" i="7"/>
  <c r="F41" i="7"/>
  <c r="N40" i="7"/>
  <c r="I40" i="7"/>
  <c r="F40" i="7"/>
  <c r="N39" i="7"/>
  <c r="I39" i="7"/>
  <c r="F39" i="7"/>
  <c r="K39" i="7" s="1"/>
  <c r="O39" i="7" s="1"/>
  <c r="N38" i="7"/>
  <c r="I38" i="7"/>
  <c r="F38" i="7"/>
  <c r="N37" i="7"/>
  <c r="I37" i="7"/>
  <c r="F37" i="7"/>
  <c r="K37" i="7" s="1"/>
  <c r="N36" i="7"/>
  <c r="I36" i="7"/>
  <c r="F36" i="7"/>
  <c r="N35" i="7"/>
  <c r="I35" i="7"/>
  <c r="F35" i="7"/>
  <c r="K35" i="7" s="1"/>
  <c r="O35" i="7" s="1"/>
  <c r="N34" i="7"/>
  <c r="I34" i="7"/>
  <c r="F34" i="7"/>
  <c r="N33" i="7"/>
  <c r="I33" i="7"/>
  <c r="F33" i="7"/>
  <c r="K33" i="7" s="1"/>
  <c r="O33" i="7" s="1"/>
  <c r="N32" i="7"/>
  <c r="I32" i="7"/>
  <c r="F32" i="7"/>
  <c r="N31" i="7"/>
  <c r="I31" i="7"/>
  <c r="F31" i="7"/>
  <c r="K31" i="7" s="1"/>
  <c r="N30" i="7"/>
  <c r="I30" i="7"/>
  <c r="F30" i="7"/>
  <c r="N29" i="7"/>
  <c r="I29" i="7"/>
  <c r="F29" i="7"/>
  <c r="K29" i="7" s="1"/>
  <c r="O29" i="7" s="1"/>
  <c r="N28" i="7"/>
  <c r="I28" i="7"/>
  <c r="F28" i="7"/>
  <c r="N27" i="7"/>
  <c r="I27" i="7"/>
  <c r="F27" i="7"/>
  <c r="K27" i="7" s="1"/>
  <c r="O27" i="7" s="1"/>
  <c r="N26" i="7"/>
  <c r="I26" i="7"/>
  <c r="F26" i="7"/>
  <c r="N25" i="7"/>
  <c r="I25" i="7"/>
  <c r="F25" i="7"/>
  <c r="K25" i="7" s="1"/>
  <c r="N24" i="7"/>
  <c r="I24" i="7"/>
  <c r="F24" i="7"/>
  <c r="N23" i="7"/>
  <c r="I23" i="7"/>
  <c r="F23" i="7"/>
  <c r="K23" i="7" s="1"/>
  <c r="O23" i="7" s="1"/>
  <c r="N22" i="7"/>
  <c r="O22" i="7" s="1"/>
  <c r="I22" i="7"/>
  <c r="F22" i="7"/>
  <c r="N21" i="7"/>
  <c r="I21" i="7"/>
  <c r="F21" i="7"/>
  <c r="K21" i="7" s="1"/>
  <c r="N20" i="7"/>
  <c r="I20" i="7"/>
  <c r="F20" i="7"/>
  <c r="N19" i="7"/>
  <c r="I19" i="7"/>
  <c r="F19" i="7"/>
  <c r="K19" i="7" s="1"/>
  <c r="O19" i="7" s="1"/>
  <c r="N18" i="7"/>
  <c r="I18" i="7"/>
  <c r="F18" i="7"/>
  <c r="N17" i="7"/>
  <c r="I17" i="7"/>
  <c r="F17" i="7"/>
  <c r="K17" i="7" s="1"/>
  <c r="O17" i="7" s="1"/>
  <c r="N16" i="7"/>
  <c r="I16" i="7"/>
  <c r="F16" i="7"/>
  <c r="N15" i="7"/>
  <c r="I15" i="7"/>
  <c r="F15" i="7"/>
  <c r="K15" i="7" s="1"/>
  <c r="N14" i="7"/>
  <c r="I14" i="7"/>
  <c r="F14" i="7"/>
  <c r="N13" i="7"/>
  <c r="I13" i="7"/>
  <c r="F13" i="7"/>
  <c r="N12" i="7"/>
  <c r="I12" i="7"/>
  <c r="F12" i="7"/>
  <c r="N11" i="7"/>
  <c r="I11" i="7"/>
  <c r="F11" i="7"/>
  <c r="K11" i="7" s="1"/>
  <c r="O11" i="7" s="1"/>
  <c r="N10" i="7"/>
  <c r="I10" i="7"/>
  <c r="F10" i="7"/>
  <c r="N9" i="7"/>
  <c r="I9" i="7"/>
  <c r="F9" i="7"/>
  <c r="N8" i="7"/>
  <c r="I8" i="7"/>
  <c r="F8" i="7"/>
  <c r="N7" i="7"/>
  <c r="I7" i="7"/>
  <c r="F7" i="7"/>
  <c r="M100" i="5"/>
  <c r="L100" i="5"/>
  <c r="N81" i="5"/>
  <c r="I81" i="5"/>
  <c r="N80" i="5"/>
  <c r="I80" i="5"/>
  <c r="N79" i="5"/>
  <c r="I79" i="5"/>
  <c r="N78" i="5"/>
  <c r="I78" i="5"/>
  <c r="N77" i="5"/>
  <c r="I77" i="5"/>
  <c r="K77" i="5"/>
  <c r="O77" i="5" s="1"/>
  <c r="N76" i="5"/>
  <c r="I76" i="5"/>
  <c r="F76" i="5"/>
  <c r="N75" i="5"/>
  <c r="I75" i="5"/>
  <c r="F75" i="5"/>
  <c r="K75" i="5" s="1"/>
  <c r="N74" i="5"/>
  <c r="I74" i="5"/>
  <c r="F74" i="5"/>
  <c r="N73" i="5"/>
  <c r="I73" i="5"/>
  <c r="F73" i="5"/>
  <c r="K73" i="5" s="1"/>
  <c r="O73" i="5" s="1"/>
  <c r="N72" i="5"/>
  <c r="I72" i="5"/>
  <c r="F72" i="5"/>
  <c r="N71" i="5"/>
  <c r="I71" i="5"/>
  <c r="F71" i="5"/>
  <c r="N70" i="5"/>
  <c r="I70" i="5"/>
  <c r="F70" i="5"/>
  <c r="N69" i="5"/>
  <c r="I69" i="5"/>
  <c r="F69" i="5"/>
  <c r="N68" i="5"/>
  <c r="I68" i="5"/>
  <c r="F68" i="5"/>
  <c r="N67" i="5"/>
  <c r="I67" i="5"/>
  <c r="F67" i="5"/>
  <c r="N66" i="5"/>
  <c r="I66" i="5"/>
  <c r="F66" i="5"/>
  <c r="N65" i="5"/>
  <c r="I65" i="5"/>
  <c r="F65" i="5"/>
  <c r="N64" i="5"/>
  <c r="I64" i="5"/>
  <c r="F64" i="5"/>
  <c r="N63" i="5"/>
  <c r="I63" i="5"/>
  <c r="F63" i="5"/>
  <c r="N62" i="5"/>
  <c r="I62" i="5"/>
  <c r="F62" i="5"/>
  <c r="N61" i="5"/>
  <c r="I61" i="5"/>
  <c r="F61" i="5"/>
  <c r="N60" i="5"/>
  <c r="I60" i="5"/>
  <c r="F60" i="5"/>
  <c r="N59" i="5"/>
  <c r="I59" i="5"/>
  <c r="F59" i="5"/>
  <c r="N58" i="5"/>
  <c r="I58" i="5"/>
  <c r="F58" i="5"/>
  <c r="N57" i="5"/>
  <c r="I57" i="5"/>
  <c r="F57" i="5"/>
  <c r="N56" i="5"/>
  <c r="I56" i="5"/>
  <c r="F56" i="5"/>
  <c r="N55" i="5"/>
  <c r="I55" i="5"/>
  <c r="F55" i="5"/>
  <c r="N54" i="5"/>
  <c r="I54" i="5"/>
  <c r="F54" i="5"/>
  <c r="N53" i="5"/>
  <c r="I53" i="5"/>
  <c r="F53" i="5"/>
  <c r="N52" i="5"/>
  <c r="I52" i="5"/>
  <c r="F52" i="5"/>
  <c r="N51" i="5"/>
  <c r="I51" i="5"/>
  <c r="F51" i="5"/>
  <c r="N50" i="5"/>
  <c r="I50" i="5"/>
  <c r="F50" i="5"/>
  <c r="N49" i="5"/>
  <c r="I49" i="5"/>
  <c r="F49" i="5"/>
  <c r="N48" i="5"/>
  <c r="I48" i="5"/>
  <c r="F48" i="5"/>
  <c r="N47" i="5"/>
  <c r="I47" i="5"/>
  <c r="F47" i="5"/>
  <c r="K47" i="5" s="1"/>
  <c r="O47" i="5" s="1"/>
  <c r="N46" i="5"/>
  <c r="I46" i="5"/>
  <c r="F46" i="5"/>
  <c r="N45" i="5"/>
  <c r="I45" i="5"/>
  <c r="F45" i="5"/>
  <c r="N44" i="5"/>
  <c r="I44" i="5"/>
  <c r="F44" i="5"/>
  <c r="N43" i="5"/>
  <c r="I43" i="5"/>
  <c r="F43" i="5"/>
  <c r="K43" i="5" s="1"/>
  <c r="O43" i="5" s="1"/>
  <c r="N42" i="5"/>
  <c r="I42" i="5"/>
  <c r="F42" i="5"/>
  <c r="N41" i="5"/>
  <c r="I41" i="5"/>
  <c r="F41" i="5"/>
  <c r="N40" i="5"/>
  <c r="I40" i="5"/>
  <c r="F40" i="5"/>
  <c r="N39" i="5"/>
  <c r="I39" i="5"/>
  <c r="F39" i="5"/>
  <c r="N38" i="5"/>
  <c r="I38" i="5"/>
  <c r="F38" i="5"/>
  <c r="N37" i="5"/>
  <c r="I37" i="5"/>
  <c r="F37" i="5"/>
  <c r="N36" i="5"/>
  <c r="I36" i="5"/>
  <c r="F36" i="5"/>
  <c r="N35" i="5"/>
  <c r="I35" i="5"/>
  <c r="F35" i="5"/>
  <c r="K35" i="5" s="1"/>
  <c r="O35" i="5" s="1"/>
  <c r="N34" i="5"/>
  <c r="I34" i="5"/>
  <c r="F34" i="5"/>
  <c r="N33" i="5"/>
  <c r="I33" i="5"/>
  <c r="F33" i="5"/>
  <c r="K33" i="5" s="1"/>
  <c r="O33" i="5" s="1"/>
  <c r="N32" i="5"/>
  <c r="I32" i="5"/>
  <c r="F32" i="5"/>
  <c r="N31" i="5"/>
  <c r="I31" i="5"/>
  <c r="F31" i="5"/>
  <c r="K31" i="5" s="1"/>
  <c r="N30" i="5"/>
  <c r="I30" i="5"/>
  <c r="F30" i="5"/>
  <c r="N29" i="5"/>
  <c r="I29" i="5"/>
  <c r="F29" i="5"/>
  <c r="K29" i="5" s="1"/>
  <c r="O29" i="5" s="1"/>
  <c r="N28" i="5"/>
  <c r="I28" i="5"/>
  <c r="F28" i="5"/>
  <c r="N27" i="5"/>
  <c r="I27" i="5"/>
  <c r="F27" i="5"/>
  <c r="N26" i="5"/>
  <c r="I26" i="5"/>
  <c r="F26" i="5"/>
  <c r="N25" i="5"/>
  <c r="I25" i="5"/>
  <c r="F25" i="5"/>
  <c r="N24" i="5"/>
  <c r="I24" i="5"/>
  <c r="F24" i="5"/>
  <c r="N23" i="5"/>
  <c r="I23" i="5"/>
  <c r="F23" i="5"/>
  <c r="K23" i="5" s="1"/>
  <c r="O23" i="5" s="1"/>
  <c r="N22" i="5"/>
  <c r="O22" i="5" s="1"/>
  <c r="I22" i="5"/>
  <c r="F22" i="5"/>
  <c r="N21" i="5"/>
  <c r="I21" i="5"/>
  <c r="F21" i="5"/>
  <c r="K21" i="5" s="1"/>
  <c r="N20" i="5"/>
  <c r="I20" i="5"/>
  <c r="F20" i="5"/>
  <c r="N19" i="5"/>
  <c r="I19" i="5"/>
  <c r="F19" i="5"/>
  <c r="K19" i="5" s="1"/>
  <c r="O19" i="5" s="1"/>
  <c r="N18" i="5"/>
  <c r="I18" i="5"/>
  <c r="F18" i="5"/>
  <c r="N17" i="5"/>
  <c r="I17" i="5"/>
  <c r="F17" i="5"/>
  <c r="N16" i="5"/>
  <c r="I16" i="5"/>
  <c r="F16" i="5"/>
  <c r="N15" i="5"/>
  <c r="I15" i="5"/>
  <c r="F15" i="5"/>
  <c r="K15" i="5" s="1"/>
  <c r="O15" i="5" s="1"/>
  <c r="N14" i="5"/>
  <c r="I14" i="5"/>
  <c r="F14" i="5"/>
  <c r="N13" i="5"/>
  <c r="I13" i="5"/>
  <c r="F13" i="5"/>
  <c r="N12" i="5"/>
  <c r="K12" i="5"/>
  <c r="O12" i="5" s="1"/>
  <c r="I12" i="5"/>
  <c r="F12" i="5"/>
  <c r="N11" i="5"/>
  <c r="I11" i="5"/>
  <c r="F11" i="5"/>
  <c r="N10" i="5"/>
  <c r="I10" i="5"/>
  <c r="F10" i="5"/>
  <c r="K10" i="5" s="1"/>
  <c r="O10" i="5" s="1"/>
  <c r="N9" i="5"/>
  <c r="I9" i="5"/>
  <c r="F9" i="5"/>
  <c r="N8" i="5"/>
  <c r="I8" i="5"/>
  <c r="F8" i="5"/>
  <c r="K8" i="5" s="1"/>
  <c r="N7" i="5"/>
  <c r="I7" i="5"/>
  <c r="F7" i="5"/>
  <c r="N80" i="3"/>
  <c r="I80" i="3"/>
  <c r="N79" i="3"/>
  <c r="I79" i="3"/>
  <c r="N78" i="3"/>
  <c r="I78" i="3"/>
  <c r="N77" i="3"/>
  <c r="I77" i="3"/>
  <c r="N76" i="3"/>
  <c r="I76" i="3"/>
  <c r="N75" i="3"/>
  <c r="I75" i="3"/>
  <c r="N74" i="3"/>
  <c r="I74" i="3"/>
  <c r="N73" i="3"/>
  <c r="I73" i="3"/>
  <c r="K73" i="3" s="1"/>
  <c r="N72" i="3"/>
  <c r="I72" i="3"/>
  <c r="N71" i="3"/>
  <c r="I71" i="3"/>
  <c r="N70" i="3"/>
  <c r="I70" i="3"/>
  <c r="N69" i="3"/>
  <c r="I69" i="3"/>
  <c r="K69" i="3"/>
  <c r="N68" i="3"/>
  <c r="I68" i="3"/>
  <c r="N67" i="3"/>
  <c r="I67" i="3"/>
  <c r="N66" i="3"/>
  <c r="I66" i="3"/>
  <c r="N65" i="3"/>
  <c r="I65" i="3"/>
  <c r="K65" i="3" s="1"/>
  <c r="N64" i="3"/>
  <c r="I64" i="3"/>
  <c r="N63" i="3"/>
  <c r="I63" i="3"/>
  <c r="N62" i="3"/>
  <c r="I62" i="3"/>
  <c r="N61" i="3"/>
  <c r="I61" i="3"/>
  <c r="K61" i="3"/>
  <c r="N60" i="3"/>
  <c r="I60" i="3"/>
  <c r="N59" i="3"/>
  <c r="I59" i="3"/>
  <c r="N58" i="3"/>
  <c r="I58" i="3"/>
  <c r="N57" i="3"/>
  <c r="I57" i="3"/>
  <c r="N56" i="3"/>
  <c r="I56" i="3"/>
  <c r="N55" i="3"/>
  <c r="I55" i="3"/>
  <c r="N54" i="3"/>
  <c r="I54" i="3"/>
  <c r="N53" i="3"/>
  <c r="I53" i="3"/>
  <c r="N52" i="3"/>
  <c r="I52" i="3"/>
  <c r="N51" i="3"/>
  <c r="I51" i="3"/>
  <c r="N50" i="3"/>
  <c r="I50" i="3"/>
  <c r="N49" i="3"/>
  <c r="I49" i="3"/>
  <c r="N48" i="3"/>
  <c r="I48" i="3"/>
  <c r="N47" i="3"/>
  <c r="I47" i="3"/>
  <c r="N46" i="3"/>
  <c r="I46" i="3"/>
  <c r="N45" i="3"/>
  <c r="I45" i="3"/>
  <c r="N44" i="3"/>
  <c r="I44" i="3"/>
  <c r="N43" i="3"/>
  <c r="I43" i="3"/>
  <c r="N42" i="3"/>
  <c r="I42" i="3"/>
  <c r="N41" i="3"/>
  <c r="I41" i="3"/>
  <c r="K41" i="3" s="1"/>
  <c r="N40" i="3"/>
  <c r="I40" i="3"/>
  <c r="N39" i="3"/>
  <c r="I39" i="3"/>
  <c r="N38" i="3"/>
  <c r="I38" i="3"/>
  <c r="K38" i="3"/>
  <c r="N37" i="3"/>
  <c r="I37" i="3"/>
  <c r="N36" i="3"/>
  <c r="I36" i="3"/>
  <c r="N35" i="3"/>
  <c r="I35" i="3"/>
  <c r="N34" i="3"/>
  <c r="I34" i="3"/>
  <c r="K34" i="3" s="1"/>
  <c r="N33" i="3"/>
  <c r="I33" i="3"/>
  <c r="K33" i="3" s="1"/>
  <c r="N32" i="3"/>
  <c r="I32" i="3"/>
  <c r="N31" i="3"/>
  <c r="I31" i="3"/>
  <c r="N30" i="3"/>
  <c r="I30" i="3"/>
  <c r="K30" i="3"/>
  <c r="N29" i="3"/>
  <c r="I29" i="3"/>
  <c r="N28" i="3"/>
  <c r="I28" i="3"/>
  <c r="N27" i="3"/>
  <c r="I27" i="3"/>
  <c r="N26" i="3"/>
  <c r="I26" i="3"/>
  <c r="N25" i="3"/>
  <c r="I25" i="3"/>
  <c r="N24" i="3"/>
  <c r="I24" i="3"/>
  <c r="N23" i="3"/>
  <c r="I23" i="3"/>
  <c r="N22" i="3"/>
  <c r="O22" i="3" s="1"/>
  <c r="I22" i="3"/>
  <c r="N21" i="3"/>
  <c r="I21" i="3"/>
  <c r="N20" i="3"/>
  <c r="I20" i="3"/>
  <c r="N19" i="3"/>
  <c r="I19" i="3"/>
  <c r="N18" i="3"/>
  <c r="I18" i="3"/>
  <c r="N17" i="3"/>
  <c r="I17" i="3"/>
  <c r="N16" i="3"/>
  <c r="I16" i="3"/>
  <c r="N15" i="3"/>
  <c r="I15" i="3"/>
  <c r="N14" i="3"/>
  <c r="I14" i="3"/>
  <c r="N13" i="3"/>
  <c r="I13" i="3"/>
  <c r="N12" i="3"/>
  <c r="I12" i="3"/>
  <c r="N11" i="3"/>
  <c r="I11" i="3"/>
  <c r="N10" i="3"/>
  <c r="I10" i="3"/>
  <c r="N9" i="3"/>
  <c r="I9" i="3"/>
  <c r="N8" i="3"/>
  <c r="I8" i="3"/>
  <c r="N7" i="3"/>
  <c r="I7" i="3"/>
  <c r="K71" i="7" l="1"/>
  <c r="O71" i="7" s="1"/>
  <c r="K75" i="7"/>
  <c r="O75" i="7" s="1"/>
  <c r="K73" i="7"/>
  <c r="O73" i="7" s="1"/>
  <c r="I100" i="7"/>
  <c r="K55" i="7"/>
  <c r="I100" i="3"/>
  <c r="I100" i="5"/>
  <c r="F100" i="5"/>
  <c r="I100" i="8"/>
  <c r="F100" i="8"/>
  <c r="F100" i="7"/>
  <c r="K81" i="7"/>
  <c r="K76" i="5"/>
  <c r="O76" i="5" s="1"/>
  <c r="K8" i="7"/>
  <c r="O8" i="7" s="1"/>
  <c r="K16" i="7"/>
  <c r="O16" i="7" s="1"/>
  <c r="K28" i="7"/>
  <c r="O28" i="7" s="1"/>
  <c r="K44" i="7"/>
  <c r="O44" i="7" s="1"/>
  <c r="K48" i="7"/>
  <c r="O48" i="7" s="1"/>
  <c r="K52" i="7"/>
  <c r="O52" i="7" s="1"/>
  <c r="K64" i="7"/>
  <c r="O64" i="7" s="1"/>
  <c r="K76" i="7"/>
  <c r="O76" i="7" s="1"/>
  <c r="K80" i="7"/>
  <c r="O80" i="7" s="1"/>
  <c r="K10" i="7"/>
  <c r="K34" i="7"/>
  <c r="O34" i="7" s="1"/>
  <c r="K42" i="7"/>
  <c r="O42" i="7" s="1"/>
  <c r="K50" i="7"/>
  <c r="O50" i="7" s="1"/>
  <c r="K58" i="7"/>
  <c r="O58" i="7" s="1"/>
  <c r="K70" i="7"/>
  <c r="O70" i="7" s="1"/>
  <c r="K74" i="7"/>
  <c r="O74" i="7" s="1"/>
  <c r="K78" i="7"/>
  <c r="O78" i="7" s="1"/>
  <c r="K40" i="7"/>
  <c r="O40" i="7" s="1"/>
  <c r="O10" i="7"/>
  <c r="O15" i="7"/>
  <c r="O21" i="7"/>
  <c r="O25" i="7"/>
  <c r="O31" i="7"/>
  <c r="O37" i="7"/>
  <c r="O55" i="7"/>
  <c r="O61" i="7"/>
  <c r="O67" i="7"/>
  <c r="K9" i="7"/>
  <c r="O9" i="7" s="1"/>
  <c r="K14" i="7"/>
  <c r="O14" i="7" s="1"/>
  <c r="K20" i="7"/>
  <c r="O20" i="7" s="1"/>
  <c r="K24" i="7"/>
  <c r="O24" i="7" s="1"/>
  <c r="K30" i="7"/>
  <c r="O30" i="7" s="1"/>
  <c r="K36" i="7"/>
  <c r="O36" i="7" s="1"/>
  <c r="K41" i="7"/>
  <c r="O41" i="7" s="1"/>
  <c r="K45" i="7"/>
  <c r="O45" i="7" s="1"/>
  <c r="K49" i="7"/>
  <c r="O49" i="7" s="1"/>
  <c r="K54" i="7"/>
  <c r="O54" i="7" s="1"/>
  <c r="K60" i="7"/>
  <c r="O60" i="7" s="1"/>
  <c r="K66" i="7"/>
  <c r="O66" i="7" s="1"/>
  <c r="K72" i="7"/>
  <c r="O72" i="7" s="1"/>
  <c r="K79" i="7"/>
  <c r="O79" i="7" s="1"/>
  <c r="K12" i="7"/>
  <c r="O12" i="7" s="1"/>
  <c r="K18" i="7"/>
  <c r="O18" i="7" s="1"/>
  <c r="K26" i="7"/>
  <c r="O26" i="7" s="1"/>
  <c r="K32" i="7"/>
  <c r="O32" i="7" s="1"/>
  <c r="K38" i="7"/>
  <c r="O38" i="7" s="1"/>
  <c r="K43" i="7"/>
  <c r="O43" i="7" s="1"/>
  <c r="K47" i="7"/>
  <c r="O47" i="7" s="1"/>
  <c r="K56" i="7"/>
  <c r="O56" i="7" s="1"/>
  <c r="K62" i="7"/>
  <c r="O62" i="7" s="1"/>
  <c r="K68" i="7"/>
  <c r="O68" i="7" s="1"/>
  <c r="K77" i="7"/>
  <c r="O77" i="7" s="1"/>
  <c r="K26" i="5"/>
  <c r="K38" i="5"/>
  <c r="O38" i="5" s="1"/>
  <c r="K50" i="5"/>
  <c r="K62" i="5"/>
  <c r="O62" i="5" s="1"/>
  <c r="K66" i="5"/>
  <c r="K78" i="5"/>
  <c r="O78" i="5" s="1"/>
  <c r="K24" i="5"/>
  <c r="O24" i="5" s="1"/>
  <c r="K36" i="5"/>
  <c r="O36" i="5" s="1"/>
  <c r="K48" i="5"/>
  <c r="O48" i="5" s="1"/>
  <c r="K60" i="5"/>
  <c r="O60" i="5" s="1"/>
  <c r="K68" i="5"/>
  <c r="O68" i="5" s="1"/>
  <c r="K34" i="5"/>
  <c r="O34" i="5" s="1"/>
  <c r="K71" i="5"/>
  <c r="O71" i="5" s="1"/>
  <c r="K41" i="5"/>
  <c r="O41" i="5" s="1"/>
  <c r="N100" i="5"/>
  <c r="K9" i="5"/>
  <c r="O9" i="5" s="1"/>
  <c r="K14" i="5"/>
  <c r="O14" i="5" s="1"/>
  <c r="K18" i="5"/>
  <c r="O18" i="5" s="1"/>
  <c r="K27" i="5"/>
  <c r="O27" i="5" s="1"/>
  <c r="K28" i="5"/>
  <c r="O28" i="5" s="1"/>
  <c r="K32" i="5"/>
  <c r="O32" i="5" s="1"/>
  <c r="K37" i="5"/>
  <c r="O37" i="5" s="1"/>
  <c r="K42" i="5"/>
  <c r="O42" i="5" s="1"/>
  <c r="K51" i="5"/>
  <c r="O51" i="5" s="1"/>
  <c r="K52" i="5"/>
  <c r="O52" i="5" s="1"/>
  <c r="K63" i="5"/>
  <c r="O63" i="5" s="1"/>
  <c r="K64" i="5"/>
  <c r="O64" i="5" s="1"/>
  <c r="K67" i="5"/>
  <c r="O67" i="5" s="1"/>
  <c r="K72" i="5"/>
  <c r="O72" i="5" s="1"/>
  <c r="K81" i="5"/>
  <c r="O81" i="5" s="1"/>
  <c r="O8" i="5"/>
  <c r="O21" i="5"/>
  <c r="O26" i="5"/>
  <c r="O31" i="5"/>
  <c r="O50" i="5"/>
  <c r="O66" i="5"/>
  <c r="O75" i="5"/>
  <c r="K80" i="5"/>
  <c r="O80" i="5" s="1"/>
  <c r="K16" i="5"/>
  <c r="O16" i="5" s="1"/>
  <c r="K17" i="5"/>
  <c r="O17" i="5" s="1"/>
  <c r="K20" i="5"/>
  <c r="O20" i="5" s="1"/>
  <c r="K25" i="5"/>
  <c r="O25" i="5" s="1"/>
  <c r="K30" i="5"/>
  <c r="O30" i="5" s="1"/>
  <c r="K39" i="5"/>
  <c r="O39" i="5" s="1"/>
  <c r="K40" i="5"/>
  <c r="O40" i="5" s="1"/>
  <c r="K44" i="5"/>
  <c r="O44" i="5" s="1"/>
  <c r="K49" i="5"/>
  <c r="O49" i="5" s="1"/>
  <c r="K61" i="5"/>
  <c r="O61" i="5" s="1"/>
  <c r="K65" i="5"/>
  <c r="O65" i="5" s="1"/>
  <c r="K69" i="5"/>
  <c r="O69" i="5" s="1"/>
  <c r="K70" i="5"/>
  <c r="O70" i="5" s="1"/>
  <c r="K74" i="5"/>
  <c r="O74" i="5" s="1"/>
  <c r="K79" i="5"/>
  <c r="O79" i="5" s="1"/>
  <c r="K11" i="3"/>
  <c r="O11" i="3" s="1"/>
  <c r="K15" i="3"/>
  <c r="O15" i="3" s="1"/>
  <c r="K19" i="3"/>
  <c r="O19" i="3" s="1"/>
  <c r="K23" i="3"/>
  <c r="O23" i="3" s="1"/>
  <c r="K31" i="3"/>
  <c r="O31" i="3" s="1"/>
  <c r="K35" i="3"/>
  <c r="O35" i="3" s="1"/>
  <c r="K42" i="3"/>
  <c r="O42" i="3" s="1"/>
  <c r="K50" i="3"/>
  <c r="O50" i="3" s="1"/>
  <c r="K54" i="3"/>
  <c r="O54" i="3" s="1"/>
  <c r="K62" i="3"/>
  <c r="O62" i="3" s="1"/>
  <c r="K66" i="3"/>
  <c r="O66" i="3" s="1"/>
  <c r="K74" i="3"/>
  <c r="O74" i="3" s="1"/>
  <c r="K32" i="3"/>
  <c r="O32" i="3" s="1"/>
  <c r="O33" i="3"/>
  <c r="K36" i="3"/>
  <c r="O36" i="3" s="1"/>
  <c r="K63" i="3"/>
  <c r="O63" i="3" s="1"/>
  <c r="K67" i="3"/>
  <c r="O67" i="3" s="1"/>
  <c r="K75" i="3"/>
  <c r="O75" i="3" s="1"/>
  <c r="K79" i="3"/>
  <c r="O79" i="3" s="1"/>
  <c r="K28" i="3"/>
  <c r="O28" i="3" s="1"/>
  <c r="K59" i="3"/>
  <c r="O59" i="3" s="1"/>
  <c r="K71" i="3"/>
  <c r="O71" i="3" s="1"/>
  <c r="K9" i="3"/>
  <c r="O9" i="3" s="1"/>
  <c r="K17" i="3"/>
  <c r="O17" i="3" s="1"/>
  <c r="K21" i="3"/>
  <c r="O21" i="3" s="1"/>
  <c r="K25" i="3"/>
  <c r="O25" i="3" s="1"/>
  <c r="K29" i="3"/>
  <c r="O29" i="3" s="1"/>
  <c r="K37" i="3"/>
  <c r="O37" i="3" s="1"/>
  <c r="K44" i="3"/>
  <c r="O44" i="3" s="1"/>
  <c r="K48" i="3"/>
  <c r="O48" i="3" s="1"/>
  <c r="K56" i="3"/>
  <c r="O56" i="3" s="1"/>
  <c r="K60" i="3"/>
  <c r="O60" i="3" s="1"/>
  <c r="K68" i="3"/>
  <c r="O68" i="3" s="1"/>
  <c r="K72" i="3"/>
  <c r="O72" i="3" s="1"/>
  <c r="K77" i="3"/>
  <c r="O77" i="3" s="1"/>
  <c r="K39" i="3"/>
  <c r="O39" i="3" s="1"/>
  <c r="N7" i="8"/>
  <c r="N100" i="8" s="1"/>
  <c r="O30" i="3"/>
  <c r="O34" i="3"/>
  <c r="O38" i="3"/>
  <c r="O41" i="3"/>
  <c r="K58" i="3"/>
  <c r="O58" i="3" s="1"/>
  <c r="O61" i="3"/>
  <c r="O65" i="3"/>
  <c r="O69" i="3"/>
  <c r="O73" i="3"/>
  <c r="K13" i="7"/>
  <c r="O13" i="7" s="1"/>
  <c r="K13" i="5"/>
  <c r="O13" i="5" s="1"/>
  <c r="K13" i="3"/>
  <c r="O13" i="3" s="1"/>
  <c r="K51" i="7"/>
  <c r="O51" i="7" s="1"/>
  <c r="K46" i="7"/>
  <c r="O46" i="7" s="1"/>
  <c r="K58" i="5"/>
  <c r="O58" i="5" s="1"/>
  <c r="K53" i="5"/>
  <c r="O53" i="5" s="1"/>
  <c r="K55" i="5"/>
  <c r="O55" i="5" s="1"/>
  <c r="K57" i="5"/>
  <c r="O57" i="5" s="1"/>
  <c r="K59" i="5"/>
  <c r="O59" i="5" s="1"/>
  <c r="K54" i="5"/>
  <c r="O54" i="5" s="1"/>
  <c r="K56" i="5"/>
  <c r="O56" i="5" s="1"/>
  <c r="K45" i="5"/>
  <c r="O45" i="5" s="1"/>
  <c r="K46" i="3"/>
  <c r="O46" i="3" s="1"/>
  <c r="K10" i="3"/>
  <c r="O10" i="3" s="1"/>
  <c r="K46" i="5"/>
  <c r="O46" i="5" s="1"/>
  <c r="K11" i="5"/>
  <c r="O11" i="5" s="1"/>
  <c r="K7" i="7"/>
  <c r="K7" i="5"/>
  <c r="K8" i="3"/>
  <c r="O8" i="3" s="1"/>
  <c r="K12" i="3"/>
  <c r="O12" i="3" s="1"/>
  <c r="K14" i="3"/>
  <c r="O14" i="3" s="1"/>
  <c r="K18" i="3"/>
  <c r="O18" i="3" s="1"/>
  <c r="K20" i="3"/>
  <c r="O20" i="3" s="1"/>
  <c r="K24" i="3"/>
  <c r="O24" i="3" s="1"/>
  <c r="K26" i="3"/>
  <c r="O26" i="3" s="1"/>
  <c r="K43" i="3"/>
  <c r="O43" i="3" s="1"/>
  <c r="K45" i="3"/>
  <c r="O45" i="3" s="1"/>
  <c r="K47" i="3"/>
  <c r="O47" i="3" s="1"/>
  <c r="K49" i="3"/>
  <c r="O49" i="3" s="1"/>
  <c r="K51" i="3"/>
  <c r="O51" i="3" s="1"/>
  <c r="K53" i="3"/>
  <c r="O53" i="3" s="1"/>
  <c r="K55" i="3"/>
  <c r="O55" i="3" s="1"/>
  <c r="K57" i="3"/>
  <c r="O57" i="3" s="1"/>
  <c r="K78" i="3"/>
  <c r="O78" i="3" s="1"/>
  <c r="K80" i="3"/>
  <c r="O80" i="3" s="1"/>
  <c r="K64" i="3"/>
  <c r="O64" i="3" s="1"/>
  <c r="K70" i="3"/>
  <c r="O70" i="3" s="1"/>
  <c r="K27" i="3"/>
  <c r="O27" i="3" s="1"/>
  <c r="K40" i="3"/>
  <c r="O40" i="3" s="1"/>
  <c r="K76" i="3"/>
  <c r="O76" i="3" s="1"/>
  <c r="K16" i="3"/>
  <c r="O16" i="3" s="1"/>
  <c r="K52" i="3"/>
  <c r="O52" i="3" s="1"/>
  <c r="K7" i="3"/>
  <c r="K100" i="3" l="1"/>
  <c r="K100" i="8"/>
  <c r="O81" i="7"/>
  <c r="O100" i="7" s="1"/>
  <c r="K100" i="7"/>
  <c r="O7" i="8"/>
  <c r="O100" i="8" s="1"/>
  <c r="O7" i="7"/>
  <c r="O7" i="5"/>
  <c r="O100" i="5" s="1"/>
  <c r="O102" i="5" s="1"/>
  <c r="O104" i="5" s="1"/>
  <c r="K100" i="5"/>
  <c r="O7" i="3"/>
  <c r="O100" i="3" l="1"/>
  <c r="O102" i="3" s="1"/>
  <c r="O102" i="7"/>
  <c r="O104" i="7" s="1"/>
  <c r="B46" i="9"/>
  <c r="E43" i="9"/>
  <c r="E44" i="9"/>
  <c r="E45" i="9"/>
  <c r="O104" i="3" l="1"/>
  <c r="O102" i="8"/>
  <c r="O104" i="8" s="1"/>
  <c r="E5" i="9"/>
  <c r="E6" i="9"/>
  <c r="E7" i="9"/>
  <c r="E8" i="9"/>
  <c r="E9" i="9"/>
  <c r="E10" i="9"/>
  <c r="E11" i="9"/>
  <c r="E12" i="9"/>
  <c r="E13" i="9"/>
  <c r="E14" i="9"/>
  <c r="E15" i="9"/>
  <c r="E16" i="9"/>
  <c r="E17" i="9"/>
  <c r="E18" i="9"/>
  <c r="E19" i="9"/>
  <c r="E20" i="9"/>
  <c r="E21" i="9"/>
  <c r="E22" i="9"/>
  <c r="E23" i="9"/>
  <c r="E24" i="9"/>
  <c r="E25" i="9"/>
  <c r="E26" i="9"/>
  <c r="E27" i="9"/>
  <c r="E28" i="9"/>
  <c r="E29" i="9"/>
  <c r="E30" i="9"/>
  <c r="E31" i="9"/>
  <c r="E32" i="9"/>
  <c r="E33" i="9"/>
  <c r="E34" i="9"/>
  <c r="E35" i="9"/>
  <c r="E36" i="9"/>
  <c r="E37" i="9"/>
  <c r="E38" i="9"/>
  <c r="E39" i="9"/>
  <c r="E40" i="9"/>
  <c r="E41" i="9"/>
  <c r="E42" i="9"/>
  <c r="C46" i="9"/>
  <c r="D46" i="9"/>
  <c r="E46" i="9" l="1"/>
  <c r="H5" i="9" s="1"/>
  <c r="F19" i="9"/>
  <c r="G12" i="9"/>
  <c r="G20" i="9"/>
  <c r="H40" i="9"/>
  <c r="G37" i="9"/>
  <c r="G35" i="9"/>
  <c r="F32" i="9"/>
  <c r="F30" i="9"/>
  <c r="H26" i="9"/>
  <c r="H24" i="9"/>
  <c r="G21" i="9"/>
  <c r="G19" i="9"/>
  <c r="F16" i="9"/>
  <c r="F14" i="9"/>
  <c r="H10" i="9"/>
  <c r="H8" i="9"/>
  <c r="F6" i="9"/>
  <c r="G5" i="9"/>
  <c r="F43" i="9"/>
  <c r="G40" i="9"/>
  <c r="H39" i="9"/>
  <c r="H37" i="9"/>
  <c r="G36" i="9"/>
  <c r="H35" i="9"/>
  <c r="F35" i="9"/>
  <c r="G34" i="9"/>
  <c r="H33" i="9"/>
  <c r="F33" i="9"/>
  <c r="G32" i="9"/>
  <c r="H31" i="9"/>
  <c r="F31" i="9"/>
  <c r="G30" i="9"/>
  <c r="H29" i="9"/>
  <c r="F29" i="9"/>
  <c r="G28" i="9"/>
  <c r="G6" i="9"/>
  <c r="H7" i="9"/>
  <c r="F9" i="9"/>
  <c r="G10" i="9"/>
  <c r="H11" i="9"/>
  <c r="F13" i="9"/>
  <c r="G14" i="9"/>
  <c r="H15" i="9"/>
  <c r="F17" i="9"/>
  <c r="G18" i="9"/>
  <c r="H19" i="9"/>
  <c r="F21" i="9"/>
  <c r="G22" i="9"/>
  <c r="H23" i="9"/>
  <c r="F25" i="9"/>
  <c r="G26" i="9"/>
  <c r="H27" i="9"/>
  <c r="I5" i="9"/>
  <c r="I45" i="9"/>
  <c r="I43" i="9"/>
  <c r="I42" i="9"/>
  <c r="I41" i="9"/>
  <c r="I40" i="9"/>
  <c r="I39" i="9"/>
  <c r="I38" i="9"/>
  <c r="I37" i="9"/>
  <c r="I36" i="9"/>
  <c r="I35" i="9"/>
  <c r="I34" i="9"/>
  <c r="I33" i="9"/>
  <c r="I32" i="9"/>
  <c r="I31" i="9"/>
  <c r="I30" i="9"/>
  <c r="I29" i="9"/>
  <c r="I28" i="9"/>
  <c r="I27" i="9"/>
  <c r="I26" i="9"/>
  <c r="I25" i="9"/>
  <c r="I24" i="9"/>
  <c r="I23" i="9"/>
  <c r="I22" i="9"/>
  <c r="I21" i="9"/>
  <c r="I20" i="9"/>
  <c r="I19" i="9"/>
  <c r="I18" i="9"/>
  <c r="I17" i="9"/>
  <c r="I16" i="9"/>
  <c r="I15" i="9"/>
  <c r="I14" i="9"/>
  <c r="I13" i="9"/>
  <c r="I12" i="9"/>
  <c r="I11" i="9"/>
  <c r="I10" i="9"/>
  <c r="I9" i="9"/>
  <c r="I8" i="9"/>
  <c r="I7" i="9"/>
  <c r="I6" i="9"/>
  <c r="H42" i="9" l="1"/>
  <c r="G11" i="9"/>
  <c r="H16" i="9"/>
  <c r="F22" i="9"/>
  <c r="G27" i="9"/>
  <c r="H32" i="9"/>
  <c r="F38" i="9"/>
  <c r="G43" i="9"/>
  <c r="H9" i="9"/>
  <c r="F37" i="9"/>
  <c r="G42" i="9"/>
  <c r="F8" i="9"/>
  <c r="G13" i="9"/>
  <c r="H18" i="9"/>
  <c r="F24" i="9"/>
  <c r="G29" i="9"/>
  <c r="H34" i="9"/>
  <c r="F40" i="9"/>
  <c r="F23" i="9"/>
  <c r="G24" i="9"/>
  <c r="G38" i="9"/>
  <c r="F41" i="9"/>
  <c r="H43" i="9"/>
  <c r="H6" i="9"/>
  <c r="G9" i="9"/>
  <c r="F12" i="9"/>
  <c r="H14" i="9"/>
  <c r="G17" i="9"/>
  <c r="F20" i="9"/>
  <c r="H22" i="9"/>
  <c r="G25" i="9"/>
  <c r="F28" i="9"/>
  <c r="H30" i="9"/>
  <c r="G33" i="9"/>
  <c r="F36" i="9"/>
  <c r="H38" i="9"/>
  <c r="G41" i="9"/>
  <c r="F45" i="9"/>
  <c r="H17" i="9"/>
  <c r="F7" i="9"/>
  <c r="H13" i="9"/>
  <c r="F39" i="9"/>
  <c r="H41" i="9"/>
  <c r="G45" i="9"/>
  <c r="G7" i="9"/>
  <c r="F10" i="9"/>
  <c r="H12" i="9"/>
  <c r="G15" i="9"/>
  <c r="F18" i="9"/>
  <c r="H20" i="9"/>
  <c r="G23" i="9"/>
  <c r="F26" i="9"/>
  <c r="H28" i="9"/>
  <c r="G31" i="9"/>
  <c r="F34" i="9"/>
  <c r="H36" i="9"/>
  <c r="G39" i="9"/>
  <c r="F42" i="9"/>
  <c r="H45" i="9"/>
  <c r="F15" i="9"/>
  <c r="F27" i="9"/>
  <c r="G8" i="9"/>
  <c r="H21" i="9"/>
  <c r="G16" i="9"/>
  <c r="F11" i="9"/>
  <c r="H25" i="9"/>
  <c r="G44" i="9"/>
  <c r="F5" i="9"/>
  <c r="H44" i="9"/>
  <c r="F44" i="9"/>
  <c r="I44" i="9"/>
  <c r="I46" i="9"/>
  <c r="G46" i="9" l="1"/>
  <c r="F46" i="9"/>
  <c r="H46" i="9"/>
</calcChain>
</file>

<file path=xl/comments1.xml><?xml version="1.0" encoding="utf-8"?>
<comments xmlns="http://schemas.openxmlformats.org/spreadsheetml/2006/main">
  <authors>
    <author>wanlaya.nar</author>
    <author>Kanjana Noisomwong</author>
  </authors>
  <commentList>
    <comment ref="A18" authorId="0">
      <text>
        <r>
          <rPr>
            <b/>
            <sz val="8"/>
            <color indexed="81"/>
            <rFont val="Tahoma"/>
            <family val="2"/>
          </rPr>
          <t>wanlaya.nar:</t>
        </r>
        <r>
          <rPr>
            <sz val="8"/>
            <color indexed="81"/>
            <rFont val="Tahoma"/>
            <family val="2"/>
          </rPr>
          <t xml:space="preserve">
รวมค่าวัสดุ หมวด 5 ในงบ รายจ่ายอื่น</t>
        </r>
      </text>
    </comment>
    <comment ref="A23" authorId="0">
      <text>
        <r>
          <rPr>
            <b/>
            <sz val="8"/>
            <color indexed="81"/>
            <rFont val="Tahoma"/>
            <family val="2"/>
          </rPr>
          <t>wanlaya.nar:</t>
        </r>
        <r>
          <rPr>
            <sz val="8"/>
            <color indexed="81"/>
            <rFont val="Tahoma"/>
            <family val="2"/>
          </rPr>
          <t xml:space="preserve">
หมวด 5
</t>
        </r>
      </text>
    </comment>
    <comment ref="A28" authorId="1">
      <text>
        <r>
          <rPr>
            <b/>
            <sz val="9"/>
            <color indexed="81"/>
            <rFont val="Tahoma"/>
            <family val="2"/>
          </rPr>
          <t>Kanjana Noisomwong:</t>
        </r>
        <r>
          <rPr>
            <sz val="9"/>
            <color indexed="81"/>
            <rFont val="Tahoma"/>
            <family val="2"/>
          </rPr>
          <t xml:space="preserve">
ค่าเช่าอสังหาริมทรัพย์ + ค่าเช่าเบ็ดเตล็ดบุคคลภายนอก + ค่าเช่าอื่น ๆ </t>
        </r>
      </text>
    </comment>
    <comment ref="A31" authorId="0">
      <text>
        <r>
          <rPr>
            <b/>
            <sz val="8"/>
            <color indexed="81"/>
            <rFont val="Tahoma"/>
            <family val="2"/>
          </rPr>
          <t>wanlaya.nar:</t>
        </r>
        <r>
          <rPr>
            <sz val="8"/>
            <color indexed="81"/>
            <rFont val="Tahoma"/>
            <family val="2"/>
          </rPr>
          <t xml:space="preserve">
หมวด 1
หมวด 5
</t>
        </r>
      </text>
    </comment>
    <comment ref="A41" authorId="1">
      <text>
        <r>
          <rPr>
            <b/>
            <sz val="9"/>
            <color indexed="81"/>
            <rFont val="Tahoma"/>
            <family val="2"/>
          </rPr>
          <t>Kanjana Noisomwong:</t>
        </r>
        <r>
          <rPr>
            <sz val="9"/>
            <color indexed="81"/>
            <rFont val="Tahoma"/>
            <family val="2"/>
          </rPr>
          <t xml:space="preserve">
ดูว่าเป็นค่าอะไร แล้วใช้ชื่อตามค่าก็ได้</t>
        </r>
      </text>
    </comment>
    <comment ref="A42" authorId="1">
      <text>
        <r>
          <rPr>
            <b/>
            <sz val="9"/>
            <color indexed="81"/>
            <rFont val="Tahoma"/>
            <family val="2"/>
          </rPr>
          <t>Kanjana Noisomwong:</t>
        </r>
        <r>
          <rPr>
            <sz val="9"/>
            <color indexed="81"/>
            <rFont val="Tahoma"/>
            <family val="2"/>
          </rPr>
          <t xml:space="preserve">
ดูว่าเป็นค่าอะไร แล้วใช้ชื่อตามค่าก็ได้</t>
        </r>
      </text>
    </comment>
  </commentList>
</comments>
</file>

<file path=xl/sharedStrings.xml><?xml version="1.0" encoding="utf-8"?>
<sst xmlns="http://schemas.openxmlformats.org/spreadsheetml/2006/main" count="633" uniqueCount="149">
  <si>
    <t>เงินเดือน</t>
  </si>
  <si>
    <t>เงินประจำตำแหน่ง</t>
  </si>
  <si>
    <t>ค่าใช้จ่ายในการประชุม</t>
  </si>
  <si>
    <t>ค่าล่วงเวลา</t>
  </si>
  <si>
    <t>เงินตอบแทนพิเศษเต็มขั้น</t>
  </si>
  <si>
    <t>เงินสมทบกองทุนประกันสังคม</t>
  </si>
  <si>
    <t>ค่าใช้จ่ายอบรมในประเทศ</t>
  </si>
  <si>
    <t>ค่าเบี้ยเลี้ยง</t>
  </si>
  <si>
    <t>ค่าที่พัก</t>
  </si>
  <si>
    <t>ค่าใช้จ่ายเดินทางในประเทศ</t>
  </si>
  <si>
    <t>ค่าซ่อมแซมและบำรุงรักษา</t>
  </si>
  <si>
    <t>ค่าเบี้ยประกันภัย</t>
  </si>
  <si>
    <t>ค่าใช้จ่ายทุนการศึกษาในประเทศ</t>
  </si>
  <si>
    <t>ค่าใช้สอยอื่น</t>
  </si>
  <si>
    <t>ประเภทค่าใช้จ่าย</t>
  </si>
  <si>
    <t>รวมค่าใช้จ่าย</t>
  </si>
  <si>
    <t>รวม</t>
  </si>
  <si>
    <t>เงินเพิ่มค่าครองชีพ</t>
  </si>
  <si>
    <t>ค่าเชื้อเพลิง</t>
  </si>
  <si>
    <t>ลำดับ</t>
  </si>
  <si>
    <t>ค่าตอบแทนพนักงานราชการ</t>
  </si>
  <si>
    <t>ค่าตอบแทนรถประจำตำแหน่ง</t>
  </si>
  <si>
    <t>ค่าจ้างที่ปรึกษา</t>
  </si>
  <si>
    <t>ค่าตอบแทนเฉพาะงาน (ค่าสอน)</t>
  </si>
  <si>
    <t>ค่าเช่าบ้าน (อ.ต่างประเทศ)</t>
  </si>
  <si>
    <t>เงินประจำตำแหน่งพิเศษและเงินเพิ่ม</t>
  </si>
  <si>
    <t>ค่าใช้จ่ายเดินทางต่างประเทศ</t>
  </si>
  <si>
    <t>ค่าจ้างเหมาบริการ - บุคคลภายนอก</t>
  </si>
  <si>
    <t>ค่าจ้างเหมาบริการ - หน่วยงานรัฐ</t>
  </si>
  <si>
    <t>ค่าเช่าทรัพย์สิน</t>
  </si>
  <si>
    <t>ครุภัณฑ์ต่ำกว่าเกณฑ์</t>
  </si>
  <si>
    <t>ค่าประชาสัมพันธ์ (ใส่ค่าไว้ก่อน)</t>
  </si>
  <si>
    <t>ไฟฟ้า</t>
  </si>
  <si>
    <t>ประปา</t>
  </si>
  <si>
    <t>โทรศัพท์</t>
  </si>
  <si>
    <t>Internet</t>
  </si>
  <si>
    <t>ไปรษณีย์</t>
  </si>
  <si>
    <t>เงินบำเหน็จ</t>
  </si>
  <si>
    <t>คชจ.อุดหนุน หน่วยงานภาครัฐ</t>
  </si>
  <si>
    <t>คชจ.อุดหนุนเพื่อดำเนินงานอื่น</t>
  </si>
  <si>
    <t>ค่าวิจัยและพัฒนาหน่วยงานภาครัฐ</t>
  </si>
  <si>
    <t>ค่าใช้จ่ายส่วนคณะ</t>
  </si>
  <si>
    <t>งปม.</t>
  </si>
  <si>
    <t>รายได้</t>
  </si>
  <si>
    <t>วิชาเฉพาะ</t>
  </si>
  <si>
    <t>วิชาศึกษาทั่วไป</t>
  </si>
  <si>
    <t>ค่าใช้จ่ายส่วนงานสนับสนุนของมหาวิทยาลัย</t>
  </si>
  <si>
    <t>รวมค่าใช้จ่ายส่วนคณะทั้งหมด</t>
  </si>
  <si>
    <t>รวมค่าใช้จ่ายทั้งสิ้น</t>
  </si>
  <si>
    <t>คชจ.ทางตรง (วิชาการ)</t>
  </si>
  <si>
    <t>คชจ.ทางอ้อม (สายสนับสนุน)</t>
  </si>
  <si>
    <t>ค่าวัสดุฝึก</t>
  </si>
  <si>
    <t>วัสดุสำนักงาน</t>
  </si>
  <si>
    <t xml:space="preserve">ค่าเสื่อมราคา ประจำปี </t>
  </si>
  <si>
    <t>ศาลายา</t>
  </si>
  <si>
    <t>จักรวรรดิ</t>
  </si>
  <si>
    <t>วังไกล</t>
  </si>
  <si>
    <t>อัตราร้อยละ</t>
  </si>
  <si>
    <t>คณะบริหารธุรกิจ</t>
  </si>
  <si>
    <t>ปันส่วนจากส่วนกลาง</t>
  </si>
  <si>
    <t>ค่าจ้าง</t>
  </si>
  <si>
    <t>ค่าตอบแทนพนง.ราชการ</t>
  </si>
  <si>
    <t>ค่าครองชีพ</t>
  </si>
  <si>
    <t>ง/ด&amp;ค่าจ้างอื่น</t>
  </si>
  <si>
    <t>เงินช่วยเหลือ-ตาย</t>
  </si>
  <si>
    <t>เงินชดเชยสมาชิก กบข.</t>
  </si>
  <si>
    <t>เงินสมทบ กบข.</t>
  </si>
  <si>
    <t>เงินสมทบ กสจ.</t>
  </si>
  <si>
    <t>เงินสมทบปปส.-Rel</t>
  </si>
  <si>
    <t>ค่าเช่าบ้าน</t>
  </si>
  <si>
    <t>ค่าเบี้ยประกันสุขภาพ</t>
  </si>
  <si>
    <t>ค่าตอบแทนรถประจำตน.</t>
  </si>
  <si>
    <t>เงินช่วยการศึกษาบุตร</t>
  </si>
  <si>
    <t>ค่ารักษา-นอก-รพ.รัฐ</t>
  </si>
  <si>
    <t>ค่ารักษา-ใน-รพ.รัฐ</t>
  </si>
  <si>
    <t>ค่ารักษา-นอก-เอกชน</t>
  </si>
  <si>
    <t>ค่ารักษา-ใน-เอกชน</t>
  </si>
  <si>
    <t>บำนาญปกติ</t>
  </si>
  <si>
    <t>ช่วยผู้รับเบี้ยหวัด</t>
  </si>
  <si>
    <t>ช่วยค่าครองชีพ</t>
  </si>
  <si>
    <t>เงินบำเหน็จตกทอด</t>
  </si>
  <si>
    <t>บำเหน็จดำรงชีพ</t>
  </si>
  <si>
    <t>บำเหน็จรายเดือน</t>
  </si>
  <si>
    <t>คชจ.ฝึกอบรม-ภายนอก</t>
  </si>
  <si>
    <t>คชจ.เดินทางภายในปท.</t>
  </si>
  <si>
    <t>ค่าวัสดุ</t>
  </si>
  <si>
    <t>ค่าซ่อมแซม&amp;บำรุงฯ</t>
  </si>
  <si>
    <t>ค่าธรรมเนียมทางกม.</t>
  </si>
  <si>
    <t>ค่าไฟฟ้า</t>
  </si>
  <si>
    <t>ค่าประปา&amp;น้ำบาดาล</t>
  </si>
  <si>
    <t>ค่าโทรศัพท์</t>
  </si>
  <si>
    <t>ค่าสื่อสาร&amp;โทรคมนาคม</t>
  </si>
  <si>
    <t>ค่าบริการไปรษณีย์</t>
  </si>
  <si>
    <t>คชจ.ในการประชุม</t>
  </si>
  <si>
    <t>ค่ารับรอง&amp;พิธีการ</t>
  </si>
  <si>
    <t>ค่าเช่าอสังหา- นอก</t>
  </si>
  <si>
    <t>ค่าเช่าเบ็ดเตล็ด-นอก</t>
  </si>
  <si>
    <t>ค่าวิจัยและพัฒนา-รัฐ</t>
  </si>
  <si>
    <t>ค่าประชาสัมพันธ์</t>
  </si>
  <si>
    <t>ค่าใช้สอยอื่น ๆ</t>
  </si>
  <si>
    <t>ค่าตอบแทนตามตำแหน่ง</t>
  </si>
  <si>
    <t>งปน.พิเศษ+เงินเพิ่ม</t>
  </si>
  <si>
    <t xml:space="preserve">ค/ส-อาคาร-Interface    </t>
  </si>
  <si>
    <t xml:space="preserve">ค/ส-ครุภัณฑ์-Interfac   </t>
  </si>
  <si>
    <t>คชจ.อุดหนุน-ภาครัฐ</t>
  </si>
  <si>
    <t>อุดหนุนดนง.อื่น</t>
  </si>
  <si>
    <t>พักเบิกเงินอุดหนุน</t>
  </si>
  <si>
    <t>หนี้สูญ-ลูกหนี้จากการขายสินค้าและบริการ</t>
  </si>
  <si>
    <t>T/Eเบิกเกินส่งคืน</t>
  </si>
  <si>
    <t>T/E-โอนเงินให้สรก.</t>
  </si>
  <si>
    <t>T/E-โอนร/ดผ/ดให้บก.</t>
  </si>
  <si>
    <t>T/E-ปรับเงินฝากคลัง</t>
  </si>
  <si>
    <t>ค่าใช้จ่ายอื่น</t>
  </si>
  <si>
    <t>ปรับหมวดรายจ่าย</t>
  </si>
  <si>
    <t>เงินตอบแทนเต็มขั้น</t>
  </si>
  <si>
    <t>ค่าเบี้ยประกันชีวิต</t>
  </si>
  <si>
    <t>เงินเพิ่ม</t>
  </si>
  <si>
    <t>เงินสมทบกท.เงินทดแทน</t>
  </si>
  <si>
    <t>ค่าใช้จ่ายบุคลากรอื่น</t>
  </si>
  <si>
    <t>ค่ารักษาบำนาญนอก - รัฐ</t>
  </si>
  <si>
    <t>ค่ารักษาบำนาญ - ใน - รัฐ</t>
  </si>
  <si>
    <t>ค่ารักษาบำนาญ - นอก - เอกชน</t>
  </si>
  <si>
    <t>รักษาบำนาญ - ใน - เอกชน</t>
  </si>
  <si>
    <t>คชจ.อบรม - ในประเทศ</t>
  </si>
  <si>
    <t>คชจ.อบรม - ต่างประเทศ</t>
  </si>
  <si>
    <t>คชจ.เดินทาง - ต่างประเทศ</t>
  </si>
  <si>
    <t>ค/จเหมาบริการ - ภายนอก</t>
  </si>
  <si>
    <t>ค/จเหมาบริการ - รัฐ</t>
  </si>
  <si>
    <t>ค่าธรรมเนียม</t>
  </si>
  <si>
    <t>ค่าตอบแทนการปฏิบัติ</t>
  </si>
  <si>
    <t>ค่าตัดจำหน่ายสินทรัพย์ไม่มีตัวตน</t>
  </si>
  <si>
    <t>คชจ. ตามมาตรการของรัฐ</t>
  </si>
  <si>
    <t>ขาดทุนที่เกิดขึ้นแล้วจากอัตราแลกเปลี่ยนอื่น</t>
  </si>
  <si>
    <t>ค่าจำหน่าย - อาคาร Inf</t>
  </si>
  <si>
    <t>ค่าจำหน่าย - ครุภัณฑ์ Inf</t>
  </si>
  <si>
    <t>T/E สรก. กับ สรก.</t>
  </si>
  <si>
    <t>T/E ภายในกรม</t>
  </si>
  <si>
    <t>คชจ.ระหว่างกันภายในกรมเดียวกัน (Manual)</t>
  </si>
  <si>
    <t>บริจาคสินทรัพย์ให้หน่วยงานภายนอก</t>
  </si>
  <si>
    <t>พักค่าใช้จ่าย</t>
  </si>
  <si>
    <t>ค่าเบี้ยเลี้ยง ใน ปท.</t>
  </si>
  <si>
    <t>ค่าเบี้ยเลี้ยง ตปท.</t>
  </si>
  <si>
    <t>ทะเบียน</t>
  </si>
  <si>
    <t>ค่าเสื่อม</t>
  </si>
  <si>
    <t>รวมค่าใช้จ่าย คณะบริหารธุรกิจ 63</t>
  </si>
  <si>
    <t>คณะศิลปศาสตร์ พื้นที่ ศาลายา ปี 2563</t>
  </si>
  <si>
    <t>คณะศิลปศาสตร์ พื้นที่ จักรวรรดิ ปี 2563</t>
  </si>
  <si>
    <t>คณะศิลปศาสตร์ พื้นที่ วังไกล ปี 2563</t>
  </si>
  <si>
    <t>คณะศิลปศาสตร์ พื้นที่ เพาะช่าง ปี 2563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</si>
</sst>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(* #,##0.00_);_(* \(#,##0.00\);_(* &quot;-&quot;??_);_(@_)"/>
  </numFmts>
  <fonts count="17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6"/>
      <color rgb="FF0000FF"/>
      <name val="TH SarabunPSK"/>
      <family val="2"/>
    </font>
    <font>
      <sz val="16"/>
      <color rgb="FFFF00FF"/>
      <name val="TH SarabunPSK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Tahoma"/>
      <family val="2"/>
      <charset val="22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4"/>
      <name val="Cordia New"/>
      <family val="2"/>
    </font>
    <font>
      <sz val="14"/>
      <name val="TH SarabunPSK"/>
      <family val="2"/>
    </font>
    <font>
      <sz val="16"/>
      <color rgb="FFFF0000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0" fontId="1" fillId="0" borderId="0"/>
    <xf numFmtId="187" fontId="1" fillId="0" borderId="0" applyFont="0" applyFill="0" applyBorder="0" applyAlignment="0" applyProtection="0"/>
    <xf numFmtId="0" fontId="14" fillId="0" borderId="0"/>
  </cellStyleXfs>
  <cellXfs count="117">
    <xf numFmtId="0" fontId="0" fillId="0" borderId="0" xfId="0"/>
    <xf numFmtId="0" fontId="3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3" fillId="0" borderId="0" xfId="0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3" fillId="0" borderId="0" xfId="0" applyFont="1" applyBorder="1" applyAlignment="1"/>
    <xf numFmtId="43" fontId="3" fillId="0" borderId="0" xfId="1" applyFont="1" applyAlignment="1">
      <alignment horizontal="left"/>
    </xf>
    <xf numFmtId="43" fontId="4" fillId="0" borderId="0" xfId="1" applyFont="1" applyAlignment="1">
      <alignment horizontal="left"/>
    </xf>
    <xf numFmtId="43" fontId="6" fillId="0" borderId="0" xfId="1" applyFont="1" applyAlignment="1">
      <alignment horizontal="left"/>
    </xf>
    <xf numFmtId="43" fontId="5" fillId="0" borderId="0" xfId="1" applyFont="1" applyAlignment="1">
      <alignment horizontal="left"/>
    </xf>
    <xf numFmtId="0" fontId="3" fillId="0" borderId="0" xfId="2" applyFont="1" applyBorder="1" applyAlignment="1">
      <alignment horizontal="left"/>
    </xf>
    <xf numFmtId="0" fontId="3" fillId="0" borderId="1" xfId="2" applyFont="1" applyBorder="1" applyAlignment="1">
      <alignment horizontal="left"/>
    </xf>
    <xf numFmtId="0" fontId="7" fillId="0" borderId="1" xfId="2" applyFont="1" applyBorder="1" applyAlignment="1">
      <alignment horizontal="left"/>
    </xf>
    <xf numFmtId="0" fontId="8" fillId="0" borderId="1" xfId="2" applyFont="1" applyBorder="1" applyAlignment="1">
      <alignment horizontal="left"/>
    </xf>
    <xf numFmtId="0" fontId="4" fillId="0" borderId="0" xfId="2" applyFont="1"/>
    <xf numFmtId="0" fontId="3" fillId="0" borderId="0" xfId="2" applyFont="1"/>
    <xf numFmtId="187" fontId="3" fillId="0" borderId="1" xfId="3" applyFont="1" applyBorder="1"/>
    <xf numFmtId="187" fontId="3" fillId="0" borderId="1" xfId="2" applyNumberFormat="1" applyFont="1" applyBorder="1"/>
    <xf numFmtId="187" fontId="3" fillId="3" borderId="1" xfId="2" applyNumberFormat="1" applyFont="1" applyFill="1" applyBorder="1"/>
    <xf numFmtId="187" fontId="3" fillId="0" borderId="0" xfId="3" applyFont="1"/>
    <xf numFmtId="187" fontId="4" fillId="0" borderId="1" xfId="3" applyFont="1" applyBorder="1"/>
    <xf numFmtId="0" fontId="4" fillId="0" borderId="1" xfId="2" applyFont="1" applyBorder="1" applyAlignment="1">
      <alignment horizontal="center"/>
    </xf>
    <xf numFmtId="187" fontId="4" fillId="0" borderId="2" xfId="3" applyFont="1" applyBorder="1" applyAlignment="1">
      <alignment horizontal="center" vertical="center"/>
    </xf>
    <xf numFmtId="0" fontId="4" fillId="0" borderId="2" xfId="2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3" fontId="5" fillId="2" borderId="4" xfId="1" applyFont="1" applyFill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6" fillId="0" borderId="0" xfId="0" applyFont="1" applyAlignment="1">
      <alignment horizontal="center"/>
    </xf>
    <xf numFmtId="43" fontId="6" fillId="0" borderId="0" xfId="1" applyFont="1" applyAlignment="1">
      <alignment horizontal="center"/>
    </xf>
    <xf numFmtId="0" fontId="6" fillId="0" borderId="8" xfId="4" applyFont="1" applyFill="1" applyBorder="1" applyAlignment="1">
      <alignment horizontal="left"/>
    </xf>
    <xf numFmtId="0" fontId="6" fillId="0" borderId="8" xfId="0" applyFont="1" applyBorder="1" applyAlignment="1">
      <alignment horizontal="left"/>
    </xf>
    <xf numFmtId="0" fontId="6" fillId="0" borderId="8" xfId="0" applyFont="1" applyFill="1" applyBorder="1" applyAlignment="1">
      <alignment horizontal="left"/>
    </xf>
    <xf numFmtId="43" fontId="6" fillId="0" borderId="0" xfId="1" applyFont="1" applyBorder="1" applyAlignment="1">
      <alignment horizontal="center"/>
    </xf>
    <xf numFmtId="43" fontId="6" fillId="0" borderId="0" xfId="1" applyFont="1" applyBorder="1" applyAlignment="1">
      <alignment horizontal="left"/>
    </xf>
    <xf numFmtId="43" fontId="3" fillId="0" borderId="0" xfId="1" applyFont="1" applyBorder="1" applyAlignment="1"/>
    <xf numFmtId="43" fontId="3" fillId="0" borderId="0" xfId="1" applyFont="1" applyBorder="1" applyAlignment="1">
      <alignment horizontal="left"/>
    </xf>
    <xf numFmtId="43" fontId="3" fillId="0" borderId="0" xfId="1" applyFont="1" applyAlignment="1">
      <alignment horizontal="center"/>
    </xf>
    <xf numFmtId="0" fontId="6" fillId="0" borderId="11" xfId="0" applyFont="1" applyFill="1" applyBorder="1" applyAlignment="1">
      <alignment horizontal="center"/>
    </xf>
    <xf numFmtId="0" fontId="6" fillId="0" borderId="11" xfId="0" applyFont="1" applyFill="1" applyBorder="1" applyAlignment="1">
      <alignment horizontal="left"/>
    </xf>
    <xf numFmtId="43" fontId="6" fillId="0" borderId="11" xfId="1" applyFont="1" applyFill="1" applyBorder="1" applyAlignment="1">
      <alignment horizontal="left"/>
    </xf>
    <xf numFmtId="43" fontId="6" fillId="0" borderId="11" xfId="1" applyFont="1" applyFill="1" applyBorder="1" applyAlignment="1">
      <alignment horizontal="center"/>
    </xf>
    <xf numFmtId="43" fontId="6" fillId="0" borderId="0" xfId="1" applyFont="1" applyFill="1" applyAlignment="1">
      <alignment horizontal="left"/>
    </xf>
    <xf numFmtId="0" fontId="6" fillId="0" borderId="0" xfId="0" applyFont="1" applyFill="1" applyAlignment="1">
      <alignment horizontal="left"/>
    </xf>
    <xf numFmtId="0" fontId="6" fillId="0" borderId="12" xfId="0" applyFont="1" applyFill="1" applyBorder="1" applyAlignment="1">
      <alignment horizontal="center"/>
    </xf>
    <xf numFmtId="0" fontId="6" fillId="0" borderId="12" xfId="0" applyFont="1" applyFill="1" applyBorder="1" applyAlignment="1">
      <alignment horizontal="left"/>
    </xf>
    <xf numFmtId="43" fontId="6" fillId="0" borderId="12" xfId="1" applyFont="1" applyFill="1" applyBorder="1" applyAlignment="1">
      <alignment horizontal="center"/>
    </xf>
    <xf numFmtId="43" fontId="6" fillId="0" borderId="12" xfId="1" applyFont="1" applyFill="1" applyBorder="1" applyAlignment="1">
      <alignment horizontal="left"/>
    </xf>
    <xf numFmtId="43" fontId="5" fillId="0" borderId="0" xfId="1" applyFont="1" applyFill="1" applyAlignment="1">
      <alignment horizontal="left"/>
    </xf>
    <xf numFmtId="0" fontId="5" fillId="0" borderId="0" xfId="0" applyFont="1" applyFill="1" applyAlignment="1">
      <alignment horizontal="left"/>
    </xf>
    <xf numFmtId="43" fontId="6" fillId="0" borderId="1" xfId="1" applyFont="1" applyFill="1" applyBorder="1"/>
    <xf numFmtId="43" fontId="6" fillId="0" borderId="13" xfId="1" applyFont="1" applyFill="1" applyBorder="1" applyAlignment="1">
      <alignment horizontal="center"/>
    </xf>
    <xf numFmtId="43" fontId="6" fillId="0" borderId="13" xfId="1" applyFont="1" applyFill="1" applyBorder="1" applyAlignment="1">
      <alignment horizontal="left"/>
    </xf>
    <xf numFmtId="43" fontId="3" fillId="0" borderId="0" xfId="0" applyNumberFormat="1" applyFont="1" applyAlignment="1">
      <alignment horizontal="center"/>
    </xf>
    <xf numFmtId="43" fontId="3" fillId="0" borderId="0" xfId="0" applyNumberFormat="1" applyFont="1" applyAlignment="1">
      <alignment horizontal="left"/>
    </xf>
    <xf numFmtId="0" fontId="6" fillId="0" borderId="16" xfId="0" applyFont="1" applyFill="1" applyBorder="1" applyAlignment="1">
      <alignment horizontal="center"/>
    </xf>
    <xf numFmtId="0" fontId="6" fillId="0" borderId="16" xfId="0" applyFont="1" applyFill="1" applyBorder="1" applyAlignment="1">
      <alignment horizontal="left"/>
    </xf>
    <xf numFmtId="0" fontId="15" fillId="0" borderId="12" xfId="0" applyFont="1" applyFill="1" applyBorder="1" applyAlignment="1">
      <alignment horizontal="left"/>
    </xf>
    <xf numFmtId="0" fontId="16" fillId="0" borderId="16" xfId="0" applyFont="1" applyFill="1" applyBorder="1" applyAlignment="1">
      <alignment horizontal="center"/>
    </xf>
    <xf numFmtId="0" fontId="16" fillId="0" borderId="12" xfId="0" applyFont="1" applyFill="1" applyBorder="1" applyAlignment="1">
      <alignment horizontal="left"/>
    </xf>
    <xf numFmtId="0" fontId="6" fillId="0" borderId="13" xfId="0" applyFont="1" applyFill="1" applyBorder="1" applyAlignment="1">
      <alignment horizontal="left"/>
    </xf>
    <xf numFmtId="0" fontId="16" fillId="0" borderId="13" xfId="0" applyFont="1" applyFill="1" applyBorder="1" applyAlignment="1">
      <alignment horizontal="left"/>
    </xf>
    <xf numFmtId="0" fontId="6" fillId="0" borderId="15" xfId="0" applyFont="1" applyFill="1" applyBorder="1" applyAlignment="1">
      <alignment horizontal="center"/>
    </xf>
    <xf numFmtId="0" fontId="6" fillId="0" borderId="15" xfId="0" applyFont="1" applyFill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3" fontId="3" fillId="0" borderId="12" xfId="1" applyFont="1" applyBorder="1"/>
    <xf numFmtId="0" fontId="5" fillId="0" borderId="0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2" borderId="5" xfId="0" applyFont="1" applyFill="1" applyBorder="1" applyAlignment="1">
      <alignment horizontal="center"/>
    </xf>
    <xf numFmtId="0" fontId="5" fillId="2" borderId="14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4" fillId="0" borderId="1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2" borderId="1" xfId="0" applyFont="1" applyFill="1" applyBorder="1" applyAlignment="1">
      <alignment vertical="center" wrapText="1"/>
    </xf>
    <xf numFmtId="0" fontId="0" fillId="2" borderId="1" xfId="0" applyFill="1" applyBorder="1" applyAlignment="1">
      <alignment vertical="center" wrapText="1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2" applyFont="1" applyAlignment="1">
      <alignment horizontal="center"/>
    </xf>
    <xf numFmtId="0" fontId="4" fillId="0" borderId="8" xfId="2" applyFont="1" applyBorder="1" applyAlignment="1">
      <alignment horizontal="center"/>
    </xf>
    <xf numFmtId="0" fontId="4" fillId="0" borderId="9" xfId="2" applyFont="1" applyBorder="1" applyAlignment="1">
      <alignment horizontal="center"/>
    </xf>
    <xf numFmtId="0" fontId="4" fillId="0" borderId="10" xfId="2" applyFont="1" applyBorder="1" applyAlignment="1">
      <alignment horizontal="center"/>
    </xf>
    <xf numFmtId="0" fontId="5" fillId="0" borderId="2" xfId="2" applyFont="1" applyBorder="1" applyAlignment="1">
      <alignment horizontal="center" vertical="center" wrapText="1"/>
    </xf>
    <xf numFmtId="0" fontId="5" fillId="0" borderId="3" xfId="2" applyFont="1" applyBorder="1" applyAlignment="1">
      <alignment horizontal="center" vertical="center" wrapText="1"/>
    </xf>
    <xf numFmtId="187" fontId="4" fillId="0" borderId="2" xfId="3" applyFont="1" applyBorder="1" applyAlignment="1">
      <alignment horizontal="center" vertical="center"/>
    </xf>
    <xf numFmtId="187" fontId="4" fillId="0" borderId="3" xfId="3" applyFont="1" applyBorder="1" applyAlignment="1">
      <alignment horizontal="center" vertical="center"/>
    </xf>
    <xf numFmtId="0" fontId="4" fillId="0" borderId="2" xfId="2" applyFont="1" applyBorder="1" applyAlignment="1">
      <alignment horizontal="center" vertical="center"/>
    </xf>
    <xf numFmtId="0" fontId="4" fillId="0" borderId="3" xfId="2" applyFont="1" applyBorder="1" applyAlignment="1">
      <alignment horizontal="center" vertical="center"/>
    </xf>
  </cellXfs>
  <cellStyles count="5">
    <cellStyle name="Comma" xfId="1" builtinId="3"/>
    <cellStyle name="Normal" xfId="0" builtinId="0"/>
    <cellStyle name="Normal 7" xfId="4"/>
    <cellStyle name="จุลภาค 2" xfId="3"/>
    <cellStyle name="ปกติ 2" xfId="2"/>
  </cellStyles>
  <dxfs count="0"/>
  <tableStyles count="0" defaultTableStyle="TableStyleMedium2" defaultPivotStyle="PivotStyleLight16"/>
  <colors>
    <mruColors>
      <color rgb="FFFF00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FF"/>
  </sheetPr>
  <dimension ref="A1:P104"/>
  <sheetViews>
    <sheetView showGridLines="0" zoomScale="75" zoomScaleNormal="75" workbookViewId="0">
      <pane xSplit="4" ySplit="7" topLeftCell="E92" activePane="bottomRight" state="frozen"/>
      <selection pane="topRight" activeCell="D1" sqref="D1"/>
      <selection pane="bottomLeft" activeCell="A6" sqref="A6"/>
      <selection pane="bottomRight" activeCell="D79" sqref="D79:E79"/>
    </sheetView>
  </sheetViews>
  <sheetFormatPr defaultColWidth="9" defaultRowHeight="24" x14ac:dyDescent="0.55000000000000004"/>
  <cols>
    <col min="1" max="1" width="5.25" style="33" customWidth="1"/>
    <col min="2" max="2" width="11.875" style="33" customWidth="1"/>
    <col min="3" max="3" width="31.5" style="34" bestFit="1" customWidth="1"/>
    <col min="4" max="4" width="14.625" style="35" bestFit="1" customWidth="1"/>
    <col min="5" max="5" width="13.25" style="35" bestFit="1" customWidth="1"/>
    <col min="6" max="6" width="14.125" style="35" bestFit="1" customWidth="1"/>
    <col min="7" max="9" width="13" style="35" bestFit="1" customWidth="1"/>
    <col min="10" max="10" width="12.5" style="4" bestFit="1" customWidth="1"/>
    <col min="11" max="11" width="23.5" style="4" bestFit="1" customWidth="1"/>
    <col min="12" max="14" width="11.875" style="4" customWidth="1"/>
    <col min="15" max="15" width="15.125" style="4" bestFit="1" customWidth="1"/>
    <col min="16" max="16" width="13.75" style="4" bestFit="1" customWidth="1"/>
    <col min="17" max="16384" width="9" style="4"/>
  </cols>
  <sheetData>
    <row r="1" spans="1:15" x14ac:dyDescent="0.55000000000000004">
      <c r="A1" s="76" t="s">
        <v>145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</row>
    <row r="3" spans="1:15" s="2" customFormat="1" x14ac:dyDescent="0.55000000000000004">
      <c r="A3" s="89" t="s">
        <v>19</v>
      </c>
      <c r="B3" s="29"/>
      <c r="C3" s="89" t="s">
        <v>14</v>
      </c>
      <c r="D3" s="78" t="s">
        <v>41</v>
      </c>
      <c r="E3" s="81"/>
      <c r="F3" s="81"/>
      <c r="G3" s="81"/>
      <c r="H3" s="81"/>
      <c r="I3" s="81"/>
      <c r="J3" s="82"/>
      <c r="K3" s="92" t="s">
        <v>47</v>
      </c>
      <c r="L3" s="77" t="s">
        <v>46</v>
      </c>
      <c r="M3" s="77"/>
      <c r="N3" s="78"/>
      <c r="O3" s="95" t="s">
        <v>48</v>
      </c>
    </row>
    <row r="4" spans="1:15" s="2" customFormat="1" x14ac:dyDescent="0.55000000000000004">
      <c r="A4" s="90"/>
      <c r="B4" s="30"/>
      <c r="C4" s="90"/>
      <c r="D4" s="78" t="s">
        <v>44</v>
      </c>
      <c r="E4" s="81"/>
      <c r="F4" s="81"/>
      <c r="G4" s="81"/>
      <c r="H4" s="81"/>
      <c r="I4" s="82"/>
      <c r="J4" s="83" t="s">
        <v>45</v>
      </c>
      <c r="K4" s="93"/>
      <c r="L4" s="79" t="s">
        <v>42</v>
      </c>
      <c r="M4" s="79" t="s">
        <v>43</v>
      </c>
      <c r="N4" s="80" t="s">
        <v>16</v>
      </c>
      <c r="O4" s="96"/>
    </row>
    <row r="5" spans="1:15" s="2" customFormat="1" x14ac:dyDescent="0.55000000000000004">
      <c r="A5" s="90"/>
      <c r="B5" s="30"/>
      <c r="C5" s="90"/>
      <c r="D5" s="77" t="s">
        <v>49</v>
      </c>
      <c r="E5" s="77"/>
      <c r="F5" s="77"/>
      <c r="G5" s="77" t="s">
        <v>50</v>
      </c>
      <c r="H5" s="77"/>
      <c r="I5" s="77"/>
      <c r="J5" s="84"/>
      <c r="K5" s="93"/>
      <c r="L5" s="79"/>
      <c r="M5" s="79"/>
      <c r="N5" s="80"/>
      <c r="O5" s="96"/>
    </row>
    <row r="6" spans="1:15" s="2" customFormat="1" x14ac:dyDescent="0.55000000000000004">
      <c r="A6" s="91"/>
      <c r="B6" s="31"/>
      <c r="C6" s="91"/>
      <c r="D6" s="28" t="s">
        <v>42</v>
      </c>
      <c r="E6" s="28" t="s">
        <v>43</v>
      </c>
      <c r="F6" s="28" t="s">
        <v>16</v>
      </c>
      <c r="G6" s="28" t="s">
        <v>42</v>
      </c>
      <c r="H6" s="28" t="s">
        <v>43</v>
      </c>
      <c r="I6" s="28" t="s">
        <v>16</v>
      </c>
      <c r="J6" s="85"/>
      <c r="K6" s="94"/>
      <c r="L6" s="79"/>
      <c r="M6" s="79"/>
      <c r="N6" s="80"/>
      <c r="O6" s="96"/>
    </row>
    <row r="7" spans="1:15" s="50" customFormat="1" x14ac:dyDescent="0.55000000000000004">
      <c r="A7" s="45">
        <v>1</v>
      </c>
      <c r="B7" s="46">
        <v>5101010101</v>
      </c>
      <c r="C7" s="46" t="s">
        <v>0</v>
      </c>
      <c r="D7" s="57">
        <v>5048375.8</v>
      </c>
      <c r="E7" s="57"/>
      <c r="F7" s="47">
        <f>SUM(D7:E7)</f>
        <v>5048375.8</v>
      </c>
      <c r="G7" s="57"/>
      <c r="H7" s="57"/>
      <c r="I7" s="48">
        <f>SUM(G7:H7)</f>
        <v>0</v>
      </c>
      <c r="J7" s="47"/>
      <c r="K7" s="47">
        <f>+F7+I7</f>
        <v>5048375.8</v>
      </c>
      <c r="L7" s="47"/>
      <c r="M7" s="47"/>
      <c r="N7" s="47">
        <f>SUM(L7:M7)</f>
        <v>0</v>
      </c>
      <c r="O7" s="47">
        <f>+K7+N7</f>
        <v>5048375.8</v>
      </c>
    </row>
    <row r="8" spans="1:15" s="50" customFormat="1" x14ac:dyDescent="0.55000000000000004">
      <c r="A8" s="62">
        <v>2</v>
      </c>
      <c r="B8" s="63">
        <v>5101010103</v>
      </c>
      <c r="C8" s="63" t="s">
        <v>1</v>
      </c>
      <c r="D8" s="53">
        <v>201600</v>
      </c>
      <c r="E8" s="53"/>
      <c r="F8" s="54">
        <f t="shared" ref="F8:F71" si="0">SUM(D8:E8)</f>
        <v>201600</v>
      </c>
      <c r="G8" s="53"/>
      <c r="H8" s="53"/>
      <c r="I8" s="53">
        <f t="shared" ref="I8:I72" si="1">SUM(G8:H8)</f>
        <v>0</v>
      </c>
      <c r="J8" s="54"/>
      <c r="K8" s="54">
        <f t="shared" ref="K8:K72" si="2">+F8+I8</f>
        <v>201600</v>
      </c>
      <c r="L8" s="54"/>
      <c r="M8" s="54"/>
      <c r="N8" s="54">
        <f t="shared" ref="N8:N72" si="3">SUM(L8:M8)</f>
        <v>0</v>
      </c>
      <c r="O8" s="54">
        <f t="shared" ref="O8:O72" si="4">+K8+N8</f>
        <v>201600</v>
      </c>
    </row>
    <row r="9" spans="1:15" s="50" customFormat="1" x14ac:dyDescent="0.55000000000000004">
      <c r="A9" s="62">
        <v>3</v>
      </c>
      <c r="B9" s="52">
        <v>5101010108</v>
      </c>
      <c r="C9" s="52" t="s">
        <v>3</v>
      </c>
      <c r="D9" s="53"/>
      <c r="E9" s="53"/>
      <c r="F9" s="54">
        <f t="shared" si="0"/>
        <v>0</v>
      </c>
      <c r="G9" s="53"/>
      <c r="H9" s="53"/>
      <c r="I9" s="53">
        <f t="shared" si="1"/>
        <v>0</v>
      </c>
      <c r="J9" s="54"/>
      <c r="K9" s="54">
        <f t="shared" si="2"/>
        <v>0</v>
      </c>
      <c r="L9" s="54"/>
      <c r="M9" s="54"/>
      <c r="N9" s="54">
        <f t="shared" si="3"/>
        <v>0</v>
      </c>
      <c r="O9" s="54">
        <f t="shared" si="4"/>
        <v>0</v>
      </c>
    </row>
    <row r="10" spans="1:15" s="50" customFormat="1" x14ac:dyDescent="0.55000000000000004">
      <c r="A10" s="62">
        <v>4</v>
      </c>
      <c r="B10" s="52">
        <v>5101010109</v>
      </c>
      <c r="C10" s="52" t="s">
        <v>114</v>
      </c>
      <c r="D10" s="53"/>
      <c r="E10" s="53"/>
      <c r="F10" s="54">
        <f t="shared" si="0"/>
        <v>0</v>
      </c>
      <c r="G10" s="53"/>
      <c r="H10" s="53"/>
      <c r="I10" s="53">
        <f t="shared" si="1"/>
        <v>0</v>
      </c>
      <c r="J10" s="54"/>
      <c r="K10" s="54">
        <f t="shared" si="2"/>
        <v>0</v>
      </c>
      <c r="L10" s="54"/>
      <c r="M10" s="54"/>
      <c r="N10" s="54">
        <f t="shared" si="3"/>
        <v>0</v>
      </c>
      <c r="O10" s="54">
        <f t="shared" si="4"/>
        <v>0</v>
      </c>
    </row>
    <row r="11" spans="1:15" s="50" customFormat="1" x14ac:dyDescent="0.55000000000000004">
      <c r="A11" s="62">
        <v>5</v>
      </c>
      <c r="B11" s="52">
        <v>5101010113</v>
      </c>
      <c r="C11" s="52" t="s">
        <v>60</v>
      </c>
      <c r="D11" s="53"/>
      <c r="E11" s="53">
        <v>300000</v>
      </c>
      <c r="F11" s="54">
        <f t="shared" si="0"/>
        <v>300000</v>
      </c>
      <c r="G11" s="53"/>
      <c r="H11" s="53"/>
      <c r="I11" s="53">
        <f t="shared" si="1"/>
        <v>0</v>
      </c>
      <c r="J11" s="54"/>
      <c r="K11" s="54">
        <f t="shared" si="2"/>
        <v>300000</v>
      </c>
      <c r="L11" s="54"/>
      <c r="M11" s="54"/>
      <c r="N11" s="54">
        <f t="shared" si="3"/>
        <v>0</v>
      </c>
      <c r="O11" s="54">
        <f t="shared" si="4"/>
        <v>300000</v>
      </c>
    </row>
    <row r="12" spans="1:15" s="50" customFormat="1" x14ac:dyDescent="0.55000000000000004">
      <c r="A12" s="62">
        <v>6</v>
      </c>
      <c r="B12" s="52">
        <v>5101010115</v>
      </c>
      <c r="C12" s="52" t="s">
        <v>61</v>
      </c>
      <c r="D12" s="53">
        <v>299520</v>
      </c>
      <c r="E12" s="53"/>
      <c r="F12" s="54">
        <f t="shared" si="0"/>
        <v>299520</v>
      </c>
      <c r="G12" s="53"/>
      <c r="H12" s="53"/>
      <c r="I12" s="53">
        <f t="shared" si="1"/>
        <v>0</v>
      </c>
      <c r="J12" s="54"/>
      <c r="K12" s="54">
        <f t="shared" si="2"/>
        <v>299520</v>
      </c>
      <c r="L12" s="54"/>
      <c r="M12" s="54"/>
      <c r="N12" s="54">
        <f t="shared" si="3"/>
        <v>0</v>
      </c>
      <c r="O12" s="54">
        <f t="shared" si="4"/>
        <v>299520</v>
      </c>
    </row>
    <row r="13" spans="1:15" s="50" customFormat="1" x14ac:dyDescent="0.55000000000000004">
      <c r="A13" s="62">
        <v>7</v>
      </c>
      <c r="B13" s="52">
        <v>5101010116</v>
      </c>
      <c r="C13" s="52" t="s">
        <v>62</v>
      </c>
      <c r="D13" s="53"/>
      <c r="E13" s="53"/>
      <c r="F13" s="54">
        <f t="shared" si="0"/>
        <v>0</v>
      </c>
      <c r="G13" s="53"/>
      <c r="H13" s="53"/>
      <c r="I13" s="53">
        <f t="shared" si="1"/>
        <v>0</v>
      </c>
      <c r="J13" s="54"/>
      <c r="K13" s="54">
        <f t="shared" si="2"/>
        <v>0</v>
      </c>
      <c r="L13" s="54"/>
      <c r="M13" s="54"/>
      <c r="N13" s="54">
        <f t="shared" si="3"/>
        <v>0</v>
      </c>
      <c r="O13" s="54">
        <f t="shared" si="4"/>
        <v>0</v>
      </c>
    </row>
    <row r="14" spans="1:15" s="50" customFormat="1" x14ac:dyDescent="0.55000000000000004">
      <c r="A14" s="62">
        <v>8</v>
      </c>
      <c r="B14" s="52">
        <v>5101010199</v>
      </c>
      <c r="C14" s="52" t="s">
        <v>63</v>
      </c>
      <c r="D14" s="53">
        <v>14712105.810000001</v>
      </c>
      <c r="E14" s="53"/>
      <c r="F14" s="54">
        <f t="shared" si="0"/>
        <v>14712105.810000001</v>
      </c>
      <c r="G14" s="53"/>
      <c r="H14" s="53"/>
      <c r="I14" s="53">
        <f t="shared" si="1"/>
        <v>0</v>
      </c>
      <c r="J14" s="54"/>
      <c r="K14" s="54">
        <f t="shared" si="2"/>
        <v>14712105.810000001</v>
      </c>
      <c r="L14" s="54"/>
      <c r="M14" s="54"/>
      <c r="N14" s="54">
        <f t="shared" si="3"/>
        <v>0</v>
      </c>
      <c r="O14" s="54">
        <f t="shared" si="4"/>
        <v>14712105.810000001</v>
      </c>
    </row>
    <row r="15" spans="1:15" s="50" customFormat="1" x14ac:dyDescent="0.55000000000000004">
      <c r="A15" s="62">
        <v>9</v>
      </c>
      <c r="B15" s="52">
        <v>5101020101</v>
      </c>
      <c r="C15" s="52" t="s">
        <v>64</v>
      </c>
      <c r="D15" s="53"/>
      <c r="E15" s="53"/>
      <c r="F15" s="54">
        <f t="shared" si="0"/>
        <v>0</v>
      </c>
      <c r="G15" s="53"/>
      <c r="H15" s="53"/>
      <c r="I15" s="53">
        <f t="shared" si="1"/>
        <v>0</v>
      </c>
      <c r="J15" s="54"/>
      <c r="K15" s="54">
        <f t="shared" si="2"/>
        <v>0</v>
      </c>
      <c r="L15" s="54"/>
      <c r="M15" s="54"/>
      <c r="N15" s="54">
        <f t="shared" si="3"/>
        <v>0</v>
      </c>
      <c r="O15" s="54">
        <f t="shared" si="4"/>
        <v>0</v>
      </c>
    </row>
    <row r="16" spans="1:15" s="50" customFormat="1" x14ac:dyDescent="0.55000000000000004">
      <c r="A16" s="62">
        <v>10</v>
      </c>
      <c r="B16" s="52">
        <v>5101020103</v>
      </c>
      <c r="C16" s="52" t="s">
        <v>65</v>
      </c>
      <c r="D16" s="53"/>
      <c r="E16" s="53"/>
      <c r="F16" s="54">
        <f t="shared" si="0"/>
        <v>0</v>
      </c>
      <c r="G16" s="53"/>
      <c r="H16" s="53"/>
      <c r="I16" s="53">
        <f t="shared" si="1"/>
        <v>0</v>
      </c>
      <c r="J16" s="54"/>
      <c r="K16" s="54">
        <f t="shared" si="2"/>
        <v>0</v>
      </c>
      <c r="L16" s="54"/>
      <c r="M16" s="54"/>
      <c r="N16" s="54">
        <f t="shared" si="3"/>
        <v>0</v>
      </c>
      <c r="O16" s="54">
        <f t="shared" si="4"/>
        <v>0</v>
      </c>
    </row>
    <row r="17" spans="1:15" s="50" customFormat="1" x14ac:dyDescent="0.55000000000000004">
      <c r="A17" s="62">
        <v>11</v>
      </c>
      <c r="B17" s="52">
        <v>5101020104</v>
      </c>
      <c r="C17" s="52" t="s">
        <v>66</v>
      </c>
      <c r="D17" s="53"/>
      <c r="E17" s="53"/>
      <c r="F17" s="54">
        <f t="shared" si="0"/>
        <v>0</v>
      </c>
      <c r="G17" s="53"/>
      <c r="H17" s="53"/>
      <c r="I17" s="53">
        <f t="shared" si="1"/>
        <v>0</v>
      </c>
      <c r="J17" s="54"/>
      <c r="K17" s="54">
        <f t="shared" si="2"/>
        <v>0</v>
      </c>
      <c r="L17" s="54"/>
      <c r="M17" s="54"/>
      <c r="N17" s="54">
        <f t="shared" si="3"/>
        <v>0</v>
      </c>
      <c r="O17" s="54">
        <f t="shared" si="4"/>
        <v>0</v>
      </c>
    </row>
    <row r="18" spans="1:15" s="50" customFormat="1" x14ac:dyDescent="0.55000000000000004">
      <c r="A18" s="62">
        <v>12</v>
      </c>
      <c r="B18" s="52">
        <v>5101020105</v>
      </c>
      <c r="C18" s="52" t="s">
        <v>67</v>
      </c>
      <c r="D18" s="53"/>
      <c r="E18" s="53"/>
      <c r="F18" s="54">
        <f t="shared" si="0"/>
        <v>0</v>
      </c>
      <c r="G18" s="53"/>
      <c r="H18" s="53"/>
      <c r="I18" s="53">
        <f t="shared" si="1"/>
        <v>0</v>
      </c>
      <c r="J18" s="54"/>
      <c r="K18" s="54">
        <f t="shared" si="2"/>
        <v>0</v>
      </c>
      <c r="L18" s="54"/>
      <c r="M18" s="54"/>
      <c r="N18" s="54">
        <f t="shared" si="3"/>
        <v>0</v>
      </c>
      <c r="O18" s="54">
        <f t="shared" si="4"/>
        <v>0</v>
      </c>
    </row>
    <row r="19" spans="1:15" s="50" customFormat="1" x14ac:dyDescent="0.55000000000000004">
      <c r="A19" s="62">
        <v>13</v>
      </c>
      <c r="B19" s="64">
        <v>5101020106</v>
      </c>
      <c r="C19" s="64" t="s">
        <v>68</v>
      </c>
      <c r="D19" s="53">
        <v>23250</v>
      </c>
      <c r="E19" s="53"/>
      <c r="F19" s="54">
        <f t="shared" si="0"/>
        <v>23250</v>
      </c>
      <c r="G19" s="53"/>
      <c r="H19" s="53"/>
      <c r="I19" s="53">
        <f t="shared" si="1"/>
        <v>0</v>
      </c>
      <c r="J19" s="54"/>
      <c r="K19" s="54">
        <f t="shared" si="2"/>
        <v>23250</v>
      </c>
      <c r="L19" s="54"/>
      <c r="M19" s="54"/>
      <c r="N19" s="54">
        <f t="shared" si="3"/>
        <v>0</v>
      </c>
      <c r="O19" s="54">
        <f t="shared" si="4"/>
        <v>23250</v>
      </c>
    </row>
    <row r="20" spans="1:15" s="50" customFormat="1" x14ac:dyDescent="0.55000000000000004">
      <c r="A20" s="62">
        <v>14</v>
      </c>
      <c r="B20" s="52">
        <v>5101020108</v>
      </c>
      <c r="C20" s="52" t="s">
        <v>69</v>
      </c>
      <c r="D20" s="53"/>
      <c r="E20" s="53"/>
      <c r="F20" s="54">
        <f t="shared" si="0"/>
        <v>0</v>
      </c>
      <c r="G20" s="53"/>
      <c r="H20" s="53"/>
      <c r="I20" s="53">
        <f t="shared" si="1"/>
        <v>0</v>
      </c>
      <c r="J20" s="54"/>
      <c r="K20" s="54">
        <f t="shared" si="2"/>
        <v>0</v>
      </c>
      <c r="L20" s="54"/>
      <c r="M20" s="54"/>
      <c r="N20" s="54">
        <f t="shared" si="3"/>
        <v>0</v>
      </c>
      <c r="O20" s="54">
        <f t="shared" si="4"/>
        <v>0</v>
      </c>
    </row>
    <row r="21" spans="1:15" s="50" customFormat="1" x14ac:dyDescent="0.55000000000000004">
      <c r="A21" s="62">
        <v>15</v>
      </c>
      <c r="B21" s="52">
        <v>5101020109</v>
      </c>
      <c r="C21" s="52" t="s">
        <v>70</v>
      </c>
      <c r="D21" s="53"/>
      <c r="E21" s="53"/>
      <c r="F21" s="54">
        <f t="shared" si="0"/>
        <v>0</v>
      </c>
      <c r="G21" s="53"/>
      <c r="H21" s="53"/>
      <c r="I21" s="53">
        <f t="shared" si="1"/>
        <v>0</v>
      </c>
      <c r="J21" s="54"/>
      <c r="K21" s="54">
        <f t="shared" si="2"/>
        <v>0</v>
      </c>
      <c r="L21" s="54"/>
      <c r="M21" s="54"/>
      <c r="N21" s="54">
        <f t="shared" si="3"/>
        <v>0</v>
      </c>
      <c r="O21" s="54">
        <f t="shared" si="4"/>
        <v>0</v>
      </c>
    </row>
    <row r="22" spans="1:15" s="50" customFormat="1" x14ac:dyDescent="0.55000000000000004">
      <c r="A22" s="62">
        <v>16</v>
      </c>
      <c r="B22" s="52">
        <v>5101020110</v>
      </c>
      <c r="C22" s="52" t="s">
        <v>115</v>
      </c>
      <c r="D22" s="53"/>
      <c r="E22" s="53"/>
      <c r="F22" s="54">
        <f t="shared" si="0"/>
        <v>0</v>
      </c>
      <c r="G22" s="53"/>
      <c r="H22" s="53"/>
      <c r="I22" s="53">
        <f t="shared" si="1"/>
        <v>0</v>
      </c>
      <c r="J22" s="54"/>
      <c r="K22" s="54"/>
      <c r="L22" s="54"/>
      <c r="M22" s="54"/>
      <c r="N22" s="54">
        <f t="shared" si="3"/>
        <v>0</v>
      </c>
      <c r="O22" s="54">
        <f t="shared" si="4"/>
        <v>0</v>
      </c>
    </row>
    <row r="23" spans="1:15" s="50" customFormat="1" x14ac:dyDescent="0.55000000000000004">
      <c r="A23" s="62">
        <v>17</v>
      </c>
      <c r="B23" s="52">
        <v>5101020113</v>
      </c>
      <c r="C23" s="52" t="s">
        <v>71</v>
      </c>
      <c r="D23" s="53"/>
      <c r="E23" s="53"/>
      <c r="F23" s="54">
        <f t="shared" si="0"/>
        <v>0</v>
      </c>
      <c r="G23" s="53"/>
      <c r="H23" s="53"/>
      <c r="I23" s="53">
        <f t="shared" si="1"/>
        <v>0</v>
      </c>
      <c r="J23" s="54"/>
      <c r="K23" s="54">
        <f t="shared" si="2"/>
        <v>0</v>
      </c>
      <c r="L23" s="54"/>
      <c r="M23" s="54"/>
      <c r="N23" s="54">
        <f t="shared" si="3"/>
        <v>0</v>
      </c>
      <c r="O23" s="54">
        <f t="shared" si="4"/>
        <v>0</v>
      </c>
    </row>
    <row r="24" spans="1:15" s="50" customFormat="1" x14ac:dyDescent="0.55000000000000004">
      <c r="A24" s="62">
        <v>18</v>
      </c>
      <c r="B24" s="52">
        <v>5101020114</v>
      </c>
      <c r="C24" s="52" t="s">
        <v>116</v>
      </c>
      <c r="D24" s="53"/>
      <c r="E24" s="53"/>
      <c r="F24" s="54">
        <f t="shared" si="0"/>
        <v>0</v>
      </c>
      <c r="G24" s="53"/>
      <c r="H24" s="53"/>
      <c r="I24" s="53">
        <f t="shared" si="1"/>
        <v>0</v>
      </c>
      <c r="J24" s="54"/>
      <c r="K24" s="54">
        <f t="shared" si="2"/>
        <v>0</v>
      </c>
      <c r="L24" s="54"/>
      <c r="M24" s="54"/>
      <c r="N24" s="54">
        <f t="shared" si="3"/>
        <v>0</v>
      </c>
      <c r="O24" s="54">
        <f t="shared" si="4"/>
        <v>0</v>
      </c>
    </row>
    <row r="25" spans="1:15" s="50" customFormat="1" x14ac:dyDescent="0.55000000000000004">
      <c r="A25" s="62">
        <v>19</v>
      </c>
      <c r="B25" s="52">
        <v>5101020116</v>
      </c>
      <c r="C25" s="52" t="s">
        <v>117</v>
      </c>
      <c r="D25" s="53"/>
      <c r="E25" s="53"/>
      <c r="F25" s="54">
        <f t="shared" si="0"/>
        <v>0</v>
      </c>
      <c r="G25" s="53"/>
      <c r="H25" s="53"/>
      <c r="I25" s="53">
        <f t="shared" si="1"/>
        <v>0</v>
      </c>
      <c r="J25" s="54"/>
      <c r="K25" s="54">
        <f t="shared" si="2"/>
        <v>0</v>
      </c>
      <c r="L25" s="54"/>
      <c r="M25" s="54"/>
      <c r="N25" s="54">
        <f t="shared" si="3"/>
        <v>0</v>
      </c>
      <c r="O25" s="54">
        <f t="shared" si="4"/>
        <v>0</v>
      </c>
    </row>
    <row r="26" spans="1:15" s="50" customFormat="1" x14ac:dyDescent="0.55000000000000004">
      <c r="A26" s="62">
        <v>20</v>
      </c>
      <c r="B26" s="52">
        <v>5101020199</v>
      </c>
      <c r="C26" s="52" t="s">
        <v>118</v>
      </c>
      <c r="D26" s="53"/>
      <c r="E26" s="53"/>
      <c r="F26" s="54">
        <f t="shared" si="0"/>
        <v>0</v>
      </c>
      <c r="G26" s="53"/>
      <c r="H26" s="53"/>
      <c r="I26" s="53">
        <f t="shared" si="1"/>
        <v>0</v>
      </c>
      <c r="J26" s="54"/>
      <c r="K26" s="54">
        <f t="shared" si="2"/>
        <v>0</v>
      </c>
      <c r="L26" s="54"/>
      <c r="M26" s="54"/>
      <c r="N26" s="54">
        <f t="shared" si="3"/>
        <v>0</v>
      </c>
      <c r="O26" s="54">
        <f t="shared" si="4"/>
        <v>0</v>
      </c>
    </row>
    <row r="27" spans="1:15" s="50" customFormat="1" x14ac:dyDescent="0.55000000000000004">
      <c r="A27" s="62">
        <v>21</v>
      </c>
      <c r="B27" s="52">
        <v>5101030101</v>
      </c>
      <c r="C27" s="52" t="s">
        <v>72</v>
      </c>
      <c r="D27" s="53"/>
      <c r="E27" s="53"/>
      <c r="F27" s="54">
        <f t="shared" si="0"/>
        <v>0</v>
      </c>
      <c r="G27" s="53"/>
      <c r="H27" s="53"/>
      <c r="I27" s="53">
        <f t="shared" si="1"/>
        <v>0</v>
      </c>
      <c r="J27" s="54"/>
      <c r="K27" s="54">
        <f t="shared" si="2"/>
        <v>0</v>
      </c>
      <c r="L27" s="54"/>
      <c r="M27" s="54"/>
      <c r="N27" s="54">
        <f t="shared" si="3"/>
        <v>0</v>
      </c>
      <c r="O27" s="54">
        <f t="shared" si="4"/>
        <v>0</v>
      </c>
    </row>
    <row r="28" spans="1:15" s="50" customFormat="1" x14ac:dyDescent="0.55000000000000004">
      <c r="A28" s="62">
        <v>22</v>
      </c>
      <c r="B28" s="52">
        <v>5101030205</v>
      </c>
      <c r="C28" s="52" t="s">
        <v>73</v>
      </c>
      <c r="D28" s="53"/>
      <c r="E28" s="53"/>
      <c r="F28" s="54">
        <f t="shared" si="0"/>
        <v>0</v>
      </c>
      <c r="G28" s="53"/>
      <c r="H28" s="53"/>
      <c r="I28" s="53">
        <f t="shared" si="1"/>
        <v>0</v>
      </c>
      <c r="J28" s="54"/>
      <c r="K28" s="54">
        <f t="shared" si="2"/>
        <v>0</v>
      </c>
      <c r="L28" s="54"/>
      <c r="M28" s="54"/>
      <c r="N28" s="54">
        <f t="shared" si="3"/>
        <v>0</v>
      </c>
      <c r="O28" s="54">
        <f t="shared" si="4"/>
        <v>0</v>
      </c>
    </row>
    <row r="29" spans="1:15" s="50" customFormat="1" x14ac:dyDescent="0.55000000000000004">
      <c r="A29" s="62">
        <v>23</v>
      </c>
      <c r="B29" s="52">
        <v>5101030206</v>
      </c>
      <c r="C29" s="52" t="s">
        <v>74</v>
      </c>
      <c r="D29" s="53"/>
      <c r="E29" s="53"/>
      <c r="F29" s="54">
        <f t="shared" si="0"/>
        <v>0</v>
      </c>
      <c r="G29" s="53"/>
      <c r="H29" s="53"/>
      <c r="I29" s="53">
        <f t="shared" si="1"/>
        <v>0</v>
      </c>
      <c r="J29" s="54"/>
      <c r="K29" s="54">
        <f t="shared" si="2"/>
        <v>0</v>
      </c>
      <c r="L29" s="54"/>
      <c r="M29" s="54"/>
      <c r="N29" s="54">
        <f t="shared" si="3"/>
        <v>0</v>
      </c>
      <c r="O29" s="54">
        <f t="shared" si="4"/>
        <v>0</v>
      </c>
    </row>
    <row r="30" spans="1:15" s="50" customFormat="1" x14ac:dyDescent="0.55000000000000004">
      <c r="A30" s="62">
        <v>24</v>
      </c>
      <c r="B30" s="52">
        <v>5101030207</v>
      </c>
      <c r="C30" s="52" t="s">
        <v>75</v>
      </c>
      <c r="D30" s="53"/>
      <c r="E30" s="53"/>
      <c r="F30" s="54">
        <f t="shared" si="0"/>
        <v>0</v>
      </c>
      <c r="G30" s="53"/>
      <c r="H30" s="53"/>
      <c r="I30" s="53">
        <f t="shared" si="1"/>
        <v>0</v>
      </c>
      <c r="J30" s="54"/>
      <c r="K30" s="54">
        <f t="shared" si="2"/>
        <v>0</v>
      </c>
      <c r="L30" s="54"/>
      <c r="M30" s="54"/>
      <c r="N30" s="54">
        <f t="shared" si="3"/>
        <v>0</v>
      </c>
      <c r="O30" s="54">
        <f t="shared" si="4"/>
        <v>0</v>
      </c>
    </row>
    <row r="31" spans="1:15" s="50" customFormat="1" x14ac:dyDescent="0.55000000000000004">
      <c r="A31" s="62">
        <v>25</v>
      </c>
      <c r="B31" s="52">
        <v>5101030208</v>
      </c>
      <c r="C31" s="52" t="s">
        <v>76</v>
      </c>
      <c r="D31" s="53"/>
      <c r="E31" s="53"/>
      <c r="F31" s="54">
        <f t="shared" si="0"/>
        <v>0</v>
      </c>
      <c r="G31" s="53"/>
      <c r="H31" s="53"/>
      <c r="I31" s="53">
        <f t="shared" si="1"/>
        <v>0</v>
      </c>
      <c r="J31" s="54"/>
      <c r="K31" s="54">
        <f t="shared" si="2"/>
        <v>0</v>
      </c>
      <c r="L31" s="54"/>
      <c r="M31" s="54"/>
      <c r="N31" s="54">
        <f t="shared" si="3"/>
        <v>0</v>
      </c>
      <c r="O31" s="54">
        <f t="shared" si="4"/>
        <v>0</v>
      </c>
    </row>
    <row r="32" spans="1:15" s="50" customFormat="1" x14ac:dyDescent="0.55000000000000004">
      <c r="A32" s="62">
        <v>26</v>
      </c>
      <c r="B32" s="52">
        <v>5101040102</v>
      </c>
      <c r="C32" s="52" t="s">
        <v>77</v>
      </c>
      <c r="D32" s="53"/>
      <c r="E32" s="53"/>
      <c r="F32" s="54">
        <f t="shared" si="0"/>
        <v>0</v>
      </c>
      <c r="G32" s="53"/>
      <c r="H32" s="53"/>
      <c r="I32" s="53">
        <f t="shared" si="1"/>
        <v>0</v>
      </c>
      <c r="J32" s="54"/>
      <c r="K32" s="54">
        <f t="shared" si="2"/>
        <v>0</v>
      </c>
      <c r="L32" s="54"/>
      <c r="M32" s="54"/>
      <c r="N32" s="54">
        <f t="shared" si="3"/>
        <v>0</v>
      </c>
      <c r="O32" s="54">
        <f t="shared" si="4"/>
        <v>0</v>
      </c>
    </row>
    <row r="33" spans="1:15" s="50" customFormat="1" x14ac:dyDescent="0.55000000000000004">
      <c r="A33" s="62">
        <v>27</v>
      </c>
      <c r="B33" s="52">
        <v>5101040104</v>
      </c>
      <c r="C33" s="52" t="s">
        <v>78</v>
      </c>
      <c r="D33" s="53"/>
      <c r="E33" s="53"/>
      <c r="F33" s="54">
        <f t="shared" si="0"/>
        <v>0</v>
      </c>
      <c r="G33" s="53"/>
      <c r="H33" s="53"/>
      <c r="I33" s="53">
        <f t="shared" si="1"/>
        <v>0</v>
      </c>
      <c r="J33" s="54"/>
      <c r="K33" s="54">
        <f t="shared" si="2"/>
        <v>0</v>
      </c>
      <c r="L33" s="54"/>
      <c r="M33" s="54"/>
      <c r="N33" s="54">
        <f t="shared" si="3"/>
        <v>0</v>
      </c>
      <c r="O33" s="54">
        <f t="shared" si="4"/>
        <v>0</v>
      </c>
    </row>
    <row r="34" spans="1:15" s="50" customFormat="1" x14ac:dyDescent="0.55000000000000004">
      <c r="A34" s="62">
        <v>28</v>
      </c>
      <c r="B34" s="52">
        <v>5101040105</v>
      </c>
      <c r="C34" s="52" t="s">
        <v>79</v>
      </c>
      <c r="D34" s="53"/>
      <c r="E34" s="53"/>
      <c r="F34" s="54">
        <f t="shared" si="0"/>
        <v>0</v>
      </c>
      <c r="G34" s="53"/>
      <c r="H34" s="53"/>
      <c r="I34" s="53">
        <f t="shared" si="1"/>
        <v>0</v>
      </c>
      <c r="J34" s="54"/>
      <c r="K34" s="54">
        <f t="shared" si="2"/>
        <v>0</v>
      </c>
      <c r="L34" s="54"/>
      <c r="M34" s="54"/>
      <c r="N34" s="54">
        <f t="shared" si="3"/>
        <v>0</v>
      </c>
      <c r="O34" s="54">
        <f t="shared" si="4"/>
        <v>0</v>
      </c>
    </row>
    <row r="35" spans="1:15" s="50" customFormat="1" x14ac:dyDescent="0.55000000000000004">
      <c r="A35" s="62">
        <v>29</v>
      </c>
      <c r="B35" s="52">
        <v>5101040106</v>
      </c>
      <c r="C35" s="52" t="s">
        <v>37</v>
      </c>
      <c r="D35" s="53"/>
      <c r="E35" s="53"/>
      <c r="F35" s="54">
        <f t="shared" si="0"/>
        <v>0</v>
      </c>
      <c r="G35" s="53"/>
      <c r="H35" s="53"/>
      <c r="I35" s="53">
        <f t="shared" si="1"/>
        <v>0</v>
      </c>
      <c r="J35" s="54"/>
      <c r="K35" s="54">
        <f t="shared" si="2"/>
        <v>0</v>
      </c>
      <c r="L35" s="54"/>
      <c r="M35" s="54"/>
      <c r="N35" s="54">
        <f t="shared" si="3"/>
        <v>0</v>
      </c>
      <c r="O35" s="54">
        <f t="shared" si="4"/>
        <v>0</v>
      </c>
    </row>
    <row r="36" spans="1:15" s="50" customFormat="1" x14ac:dyDescent="0.55000000000000004">
      <c r="A36" s="62">
        <v>30</v>
      </c>
      <c r="B36" s="52">
        <v>5101040107</v>
      </c>
      <c r="C36" s="52" t="s">
        <v>80</v>
      </c>
      <c r="D36" s="53"/>
      <c r="E36" s="53"/>
      <c r="F36" s="54">
        <f t="shared" si="0"/>
        <v>0</v>
      </c>
      <c r="G36" s="53"/>
      <c r="H36" s="53"/>
      <c r="I36" s="53">
        <f t="shared" si="1"/>
        <v>0</v>
      </c>
      <c r="J36" s="54"/>
      <c r="K36" s="54">
        <f t="shared" si="2"/>
        <v>0</v>
      </c>
      <c r="L36" s="54"/>
      <c r="M36" s="54"/>
      <c r="N36" s="54">
        <f t="shared" si="3"/>
        <v>0</v>
      </c>
      <c r="O36" s="54">
        <f t="shared" si="4"/>
        <v>0</v>
      </c>
    </row>
    <row r="37" spans="1:15" s="50" customFormat="1" x14ac:dyDescent="0.55000000000000004">
      <c r="A37" s="62">
        <v>31</v>
      </c>
      <c r="B37" s="52">
        <v>5101040108</v>
      </c>
      <c r="C37" s="52" t="s">
        <v>81</v>
      </c>
      <c r="D37" s="53"/>
      <c r="E37" s="53"/>
      <c r="F37" s="54">
        <f t="shared" si="0"/>
        <v>0</v>
      </c>
      <c r="G37" s="53"/>
      <c r="H37" s="53"/>
      <c r="I37" s="53">
        <f t="shared" si="1"/>
        <v>0</v>
      </c>
      <c r="J37" s="54"/>
      <c r="K37" s="54">
        <f t="shared" si="2"/>
        <v>0</v>
      </c>
      <c r="L37" s="54"/>
      <c r="M37" s="54"/>
      <c r="N37" s="54">
        <f t="shared" si="3"/>
        <v>0</v>
      </c>
      <c r="O37" s="54">
        <f t="shared" si="4"/>
        <v>0</v>
      </c>
    </row>
    <row r="38" spans="1:15" s="50" customFormat="1" x14ac:dyDescent="0.55000000000000004">
      <c r="A38" s="62">
        <v>32</v>
      </c>
      <c r="B38" s="52">
        <v>5101040120</v>
      </c>
      <c r="C38" s="52" t="s">
        <v>82</v>
      </c>
      <c r="D38" s="53"/>
      <c r="E38" s="53"/>
      <c r="F38" s="54">
        <f t="shared" si="0"/>
        <v>0</v>
      </c>
      <c r="G38" s="53"/>
      <c r="H38" s="53"/>
      <c r="I38" s="53">
        <f t="shared" si="1"/>
        <v>0</v>
      </c>
      <c r="J38" s="54"/>
      <c r="K38" s="54">
        <f t="shared" si="2"/>
        <v>0</v>
      </c>
      <c r="L38" s="54"/>
      <c r="M38" s="54"/>
      <c r="N38" s="54">
        <f t="shared" si="3"/>
        <v>0</v>
      </c>
      <c r="O38" s="54">
        <f t="shared" si="4"/>
        <v>0</v>
      </c>
    </row>
    <row r="39" spans="1:15" s="50" customFormat="1" x14ac:dyDescent="0.55000000000000004">
      <c r="A39" s="62">
        <v>33</v>
      </c>
      <c r="B39" s="52">
        <v>5101040202</v>
      </c>
      <c r="C39" s="52" t="s">
        <v>72</v>
      </c>
      <c r="D39" s="53"/>
      <c r="E39" s="53"/>
      <c r="F39" s="54">
        <f t="shared" si="0"/>
        <v>0</v>
      </c>
      <c r="G39" s="53"/>
      <c r="H39" s="53"/>
      <c r="I39" s="53">
        <f t="shared" si="1"/>
        <v>0</v>
      </c>
      <c r="J39" s="54"/>
      <c r="K39" s="54">
        <f t="shared" si="2"/>
        <v>0</v>
      </c>
      <c r="L39" s="54"/>
      <c r="M39" s="54"/>
      <c r="N39" s="54">
        <f t="shared" si="3"/>
        <v>0</v>
      </c>
      <c r="O39" s="54">
        <f t="shared" si="4"/>
        <v>0</v>
      </c>
    </row>
    <row r="40" spans="1:15" s="50" customFormat="1" x14ac:dyDescent="0.55000000000000004">
      <c r="A40" s="62">
        <v>34</v>
      </c>
      <c r="B40" s="52">
        <v>5101040204</v>
      </c>
      <c r="C40" s="52" t="s">
        <v>119</v>
      </c>
      <c r="D40" s="53"/>
      <c r="E40" s="53"/>
      <c r="F40" s="54">
        <f t="shared" si="0"/>
        <v>0</v>
      </c>
      <c r="G40" s="53"/>
      <c r="H40" s="53"/>
      <c r="I40" s="53">
        <f t="shared" si="1"/>
        <v>0</v>
      </c>
      <c r="J40" s="54"/>
      <c r="K40" s="54">
        <f t="shared" si="2"/>
        <v>0</v>
      </c>
      <c r="L40" s="54"/>
      <c r="M40" s="54"/>
      <c r="N40" s="54">
        <f t="shared" si="3"/>
        <v>0</v>
      </c>
      <c r="O40" s="54">
        <f t="shared" si="4"/>
        <v>0</v>
      </c>
    </row>
    <row r="41" spans="1:15" s="50" customFormat="1" x14ac:dyDescent="0.55000000000000004">
      <c r="A41" s="62">
        <v>35</v>
      </c>
      <c r="B41" s="52">
        <v>5101040205</v>
      </c>
      <c r="C41" s="52" t="s">
        <v>120</v>
      </c>
      <c r="D41" s="53"/>
      <c r="E41" s="53"/>
      <c r="F41" s="54">
        <f t="shared" si="0"/>
        <v>0</v>
      </c>
      <c r="G41" s="53"/>
      <c r="H41" s="53"/>
      <c r="I41" s="53">
        <f t="shared" si="1"/>
        <v>0</v>
      </c>
      <c r="J41" s="54"/>
      <c r="K41" s="54">
        <f t="shared" si="2"/>
        <v>0</v>
      </c>
      <c r="L41" s="54"/>
      <c r="M41" s="54"/>
      <c r="N41" s="54">
        <f t="shared" si="3"/>
        <v>0</v>
      </c>
      <c r="O41" s="54">
        <f t="shared" si="4"/>
        <v>0</v>
      </c>
    </row>
    <row r="42" spans="1:15" s="50" customFormat="1" x14ac:dyDescent="0.55000000000000004">
      <c r="A42" s="62">
        <v>36</v>
      </c>
      <c r="B42" s="52">
        <v>5101040206</v>
      </c>
      <c r="C42" s="52" t="s">
        <v>121</v>
      </c>
      <c r="D42" s="53"/>
      <c r="E42" s="53"/>
      <c r="F42" s="54">
        <f t="shared" si="0"/>
        <v>0</v>
      </c>
      <c r="G42" s="53"/>
      <c r="H42" s="53"/>
      <c r="I42" s="53">
        <f t="shared" si="1"/>
        <v>0</v>
      </c>
      <c r="J42" s="54"/>
      <c r="K42" s="54">
        <f t="shared" si="2"/>
        <v>0</v>
      </c>
      <c r="L42" s="54"/>
      <c r="M42" s="54"/>
      <c r="N42" s="54">
        <f t="shared" si="3"/>
        <v>0</v>
      </c>
      <c r="O42" s="54">
        <f t="shared" si="4"/>
        <v>0</v>
      </c>
    </row>
    <row r="43" spans="1:15" s="50" customFormat="1" x14ac:dyDescent="0.55000000000000004">
      <c r="A43" s="62">
        <v>37</v>
      </c>
      <c r="B43" s="52">
        <v>5101040207</v>
      </c>
      <c r="C43" s="52" t="s">
        <v>122</v>
      </c>
      <c r="D43" s="53"/>
      <c r="E43" s="53"/>
      <c r="F43" s="54">
        <f t="shared" si="0"/>
        <v>0</v>
      </c>
      <c r="G43" s="53"/>
      <c r="H43" s="53"/>
      <c r="I43" s="53">
        <f t="shared" si="1"/>
        <v>0</v>
      </c>
      <c r="J43" s="54"/>
      <c r="K43" s="54">
        <f t="shared" si="2"/>
        <v>0</v>
      </c>
      <c r="L43" s="54"/>
      <c r="M43" s="54"/>
      <c r="N43" s="54">
        <f t="shared" si="3"/>
        <v>0</v>
      </c>
      <c r="O43" s="54">
        <f t="shared" si="4"/>
        <v>0</v>
      </c>
    </row>
    <row r="44" spans="1:15" s="50" customFormat="1" x14ac:dyDescent="0.55000000000000004">
      <c r="A44" s="62">
        <v>38</v>
      </c>
      <c r="B44" s="52">
        <v>5102010106</v>
      </c>
      <c r="C44" s="52" t="s">
        <v>12</v>
      </c>
      <c r="D44" s="53"/>
      <c r="E44" s="53"/>
      <c r="F44" s="54">
        <f t="shared" si="0"/>
        <v>0</v>
      </c>
      <c r="G44" s="53"/>
      <c r="H44" s="53"/>
      <c r="I44" s="53">
        <f t="shared" si="1"/>
        <v>0</v>
      </c>
      <c r="J44" s="54"/>
      <c r="K44" s="54">
        <f t="shared" si="2"/>
        <v>0</v>
      </c>
      <c r="L44" s="54"/>
      <c r="M44" s="54"/>
      <c r="N44" s="54">
        <f t="shared" si="3"/>
        <v>0</v>
      </c>
      <c r="O44" s="54">
        <f t="shared" si="4"/>
        <v>0</v>
      </c>
    </row>
    <row r="45" spans="1:15" s="50" customFormat="1" x14ac:dyDescent="0.55000000000000004">
      <c r="A45" s="62">
        <v>39</v>
      </c>
      <c r="B45" s="52">
        <v>5102010199</v>
      </c>
      <c r="C45" s="52" t="s">
        <v>123</v>
      </c>
      <c r="D45" s="53">
        <v>20700</v>
      </c>
      <c r="E45" s="53">
        <v>970</v>
      </c>
      <c r="F45" s="54">
        <f t="shared" si="0"/>
        <v>21670</v>
      </c>
      <c r="G45" s="53"/>
      <c r="H45" s="53"/>
      <c r="I45" s="53">
        <f t="shared" si="1"/>
        <v>0</v>
      </c>
      <c r="J45" s="54"/>
      <c r="K45" s="54">
        <f t="shared" si="2"/>
        <v>21670</v>
      </c>
      <c r="L45" s="54"/>
      <c r="M45" s="54"/>
      <c r="N45" s="54">
        <f t="shared" si="3"/>
        <v>0</v>
      </c>
      <c r="O45" s="54">
        <f t="shared" si="4"/>
        <v>21670</v>
      </c>
    </row>
    <row r="46" spans="1:15" s="50" customFormat="1" x14ac:dyDescent="0.55000000000000004">
      <c r="A46" s="65">
        <v>40</v>
      </c>
      <c r="B46" s="66">
        <v>5102020199</v>
      </c>
      <c r="C46" s="66" t="s">
        <v>124</v>
      </c>
      <c r="D46" s="53"/>
      <c r="E46" s="53"/>
      <c r="F46" s="54">
        <f t="shared" si="0"/>
        <v>0</v>
      </c>
      <c r="G46" s="53"/>
      <c r="H46" s="53"/>
      <c r="I46" s="53">
        <f t="shared" si="1"/>
        <v>0</v>
      </c>
      <c r="J46" s="54"/>
      <c r="K46" s="54">
        <f t="shared" si="2"/>
        <v>0</v>
      </c>
      <c r="L46" s="54"/>
      <c r="M46" s="54"/>
      <c r="N46" s="54">
        <f t="shared" si="3"/>
        <v>0</v>
      </c>
      <c r="O46" s="54">
        <f t="shared" si="4"/>
        <v>0</v>
      </c>
    </row>
    <row r="47" spans="1:15" s="50" customFormat="1" x14ac:dyDescent="0.55000000000000004">
      <c r="A47" s="62">
        <v>41</v>
      </c>
      <c r="B47" s="52">
        <v>5102030199</v>
      </c>
      <c r="C47" s="52" t="s">
        <v>83</v>
      </c>
      <c r="D47" s="53"/>
      <c r="E47" s="53"/>
      <c r="F47" s="54">
        <f t="shared" si="0"/>
        <v>0</v>
      </c>
      <c r="G47" s="53"/>
      <c r="H47" s="53"/>
      <c r="I47" s="53">
        <f t="shared" si="1"/>
        <v>0</v>
      </c>
      <c r="J47" s="54"/>
      <c r="K47" s="54">
        <f t="shared" si="2"/>
        <v>0</v>
      </c>
      <c r="L47" s="54"/>
      <c r="M47" s="54"/>
      <c r="N47" s="54">
        <f t="shared" si="3"/>
        <v>0</v>
      </c>
      <c r="O47" s="54">
        <f t="shared" si="4"/>
        <v>0</v>
      </c>
    </row>
    <row r="48" spans="1:15" s="50" customFormat="1" x14ac:dyDescent="0.55000000000000004">
      <c r="A48" s="62">
        <v>42</v>
      </c>
      <c r="B48" s="52">
        <v>5103010102</v>
      </c>
      <c r="C48" s="52" t="s">
        <v>7</v>
      </c>
      <c r="D48" s="53"/>
      <c r="E48" s="53"/>
      <c r="F48" s="54">
        <f t="shared" si="0"/>
        <v>0</v>
      </c>
      <c r="G48" s="53"/>
      <c r="H48" s="53"/>
      <c r="I48" s="53">
        <f t="shared" si="1"/>
        <v>0</v>
      </c>
      <c r="J48" s="54"/>
      <c r="K48" s="54">
        <f t="shared" si="2"/>
        <v>0</v>
      </c>
      <c r="L48" s="54"/>
      <c r="M48" s="54"/>
      <c r="N48" s="54">
        <f t="shared" si="3"/>
        <v>0</v>
      </c>
      <c r="O48" s="54">
        <f t="shared" si="4"/>
        <v>0</v>
      </c>
    </row>
    <row r="49" spans="1:15" s="50" customFormat="1" x14ac:dyDescent="0.55000000000000004">
      <c r="A49" s="62">
        <v>43</v>
      </c>
      <c r="B49" s="52">
        <v>5103010103</v>
      </c>
      <c r="C49" s="52" t="s">
        <v>8</v>
      </c>
      <c r="D49" s="53"/>
      <c r="E49" s="53"/>
      <c r="F49" s="54">
        <f t="shared" si="0"/>
        <v>0</v>
      </c>
      <c r="G49" s="53"/>
      <c r="H49" s="53"/>
      <c r="I49" s="53">
        <f t="shared" si="1"/>
        <v>0</v>
      </c>
      <c r="J49" s="54"/>
      <c r="K49" s="54">
        <f t="shared" si="2"/>
        <v>0</v>
      </c>
      <c r="L49" s="54"/>
      <c r="M49" s="54"/>
      <c r="N49" s="54">
        <f t="shared" si="3"/>
        <v>0</v>
      </c>
      <c r="O49" s="54">
        <f t="shared" si="4"/>
        <v>0</v>
      </c>
    </row>
    <row r="50" spans="1:15" s="50" customFormat="1" x14ac:dyDescent="0.55000000000000004">
      <c r="A50" s="62">
        <v>44</v>
      </c>
      <c r="B50" s="67">
        <v>5103010199</v>
      </c>
      <c r="C50" s="67" t="s">
        <v>84</v>
      </c>
      <c r="D50" s="58">
        <v>13132</v>
      </c>
      <c r="E50" s="58"/>
      <c r="F50" s="59">
        <f t="shared" si="0"/>
        <v>13132</v>
      </c>
      <c r="G50" s="58"/>
      <c r="H50" s="58"/>
      <c r="I50" s="58">
        <f t="shared" si="1"/>
        <v>0</v>
      </c>
      <c r="J50" s="59"/>
      <c r="K50" s="59">
        <f t="shared" si="2"/>
        <v>13132</v>
      </c>
      <c r="L50" s="59"/>
      <c r="M50" s="59"/>
      <c r="N50" s="59">
        <f t="shared" si="3"/>
        <v>0</v>
      </c>
      <c r="O50" s="59">
        <f t="shared" si="4"/>
        <v>13132</v>
      </c>
    </row>
    <row r="51" spans="1:15" s="50" customFormat="1" x14ac:dyDescent="0.55000000000000004">
      <c r="A51" s="65">
        <v>45</v>
      </c>
      <c r="B51" s="68">
        <v>5103020102</v>
      </c>
      <c r="C51" s="68" t="s">
        <v>7</v>
      </c>
      <c r="D51" s="58"/>
      <c r="E51" s="58"/>
      <c r="F51" s="59">
        <f t="shared" si="0"/>
        <v>0</v>
      </c>
      <c r="G51" s="58"/>
      <c r="H51" s="58"/>
      <c r="I51" s="58">
        <f t="shared" si="1"/>
        <v>0</v>
      </c>
      <c r="J51" s="59"/>
      <c r="K51" s="59">
        <f t="shared" si="2"/>
        <v>0</v>
      </c>
      <c r="L51" s="59"/>
      <c r="M51" s="59"/>
      <c r="N51" s="59">
        <f t="shared" si="3"/>
        <v>0</v>
      </c>
      <c r="O51" s="59">
        <f t="shared" si="4"/>
        <v>0</v>
      </c>
    </row>
    <row r="52" spans="1:15" s="50" customFormat="1" x14ac:dyDescent="0.55000000000000004">
      <c r="A52" s="62">
        <v>46</v>
      </c>
      <c r="B52" s="67">
        <v>5103020199</v>
      </c>
      <c r="C52" s="67" t="s">
        <v>125</v>
      </c>
      <c r="D52" s="58"/>
      <c r="E52" s="58"/>
      <c r="F52" s="59">
        <f t="shared" si="0"/>
        <v>0</v>
      </c>
      <c r="G52" s="58"/>
      <c r="H52" s="58"/>
      <c r="I52" s="58">
        <f t="shared" si="1"/>
        <v>0</v>
      </c>
      <c r="J52" s="59"/>
      <c r="K52" s="59">
        <f t="shared" si="2"/>
        <v>0</v>
      </c>
      <c r="L52" s="59"/>
      <c r="M52" s="59"/>
      <c r="N52" s="59">
        <f t="shared" si="3"/>
        <v>0</v>
      </c>
      <c r="O52" s="59">
        <f t="shared" si="4"/>
        <v>0</v>
      </c>
    </row>
    <row r="53" spans="1:15" s="50" customFormat="1" x14ac:dyDescent="0.55000000000000004">
      <c r="A53" s="62">
        <v>47</v>
      </c>
      <c r="B53" s="67">
        <v>5104010104</v>
      </c>
      <c r="C53" s="67" t="s">
        <v>85</v>
      </c>
      <c r="D53" s="58">
        <v>488337.66</v>
      </c>
      <c r="E53" s="58">
        <v>40125</v>
      </c>
      <c r="F53" s="59">
        <f t="shared" si="0"/>
        <v>528462.65999999992</v>
      </c>
      <c r="G53" s="58"/>
      <c r="H53" s="58"/>
      <c r="I53" s="58">
        <f t="shared" si="1"/>
        <v>0</v>
      </c>
      <c r="J53" s="59"/>
      <c r="K53" s="59">
        <f t="shared" si="2"/>
        <v>528462.65999999992</v>
      </c>
      <c r="L53" s="59"/>
      <c r="M53" s="59"/>
      <c r="N53" s="59">
        <f t="shared" si="3"/>
        <v>0</v>
      </c>
      <c r="O53" s="59">
        <f t="shared" si="4"/>
        <v>528462.65999999992</v>
      </c>
    </row>
    <row r="54" spans="1:15" s="50" customFormat="1" x14ac:dyDescent="0.55000000000000004">
      <c r="A54" s="62">
        <v>48</v>
      </c>
      <c r="B54" s="67">
        <v>5104010107</v>
      </c>
      <c r="C54" s="67" t="s">
        <v>86</v>
      </c>
      <c r="D54" s="58"/>
      <c r="E54" s="58"/>
      <c r="F54" s="59">
        <f t="shared" si="0"/>
        <v>0</v>
      </c>
      <c r="G54" s="58"/>
      <c r="H54" s="58"/>
      <c r="I54" s="58">
        <f t="shared" si="1"/>
        <v>0</v>
      </c>
      <c r="J54" s="59"/>
      <c r="K54" s="59">
        <f t="shared" si="2"/>
        <v>0</v>
      </c>
      <c r="L54" s="59"/>
      <c r="M54" s="59"/>
      <c r="N54" s="59">
        <f t="shared" si="3"/>
        <v>0</v>
      </c>
      <c r="O54" s="59">
        <f t="shared" si="4"/>
        <v>0</v>
      </c>
    </row>
    <row r="55" spans="1:15" s="50" customFormat="1" x14ac:dyDescent="0.55000000000000004">
      <c r="A55" s="62">
        <v>49</v>
      </c>
      <c r="B55" s="67">
        <v>5104010110</v>
      </c>
      <c r="C55" s="67" t="s">
        <v>18</v>
      </c>
      <c r="D55" s="58"/>
      <c r="E55" s="58"/>
      <c r="F55" s="59">
        <f t="shared" si="0"/>
        <v>0</v>
      </c>
      <c r="G55" s="58"/>
      <c r="H55" s="58"/>
      <c r="I55" s="58">
        <f t="shared" si="1"/>
        <v>0</v>
      </c>
      <c r="J55" s="59"/>
      <c r="K55" s="59">
        <f t="shared" si="2"/>
        <v>0</v>
      </c>
      <c r="L55" s="59"/>
      <c r="M55" s="59"/>
      <c r="N55" s="59">
        <f t="shared" si="3"/>
        <v>0</v>
      </c>
      <c r="O55" s="59">
        <f t="shared" si="4"/>
        <v>0</v>
      </c>
    </row>
    <row r="56" spans="1:15" s="50" customFormat="1" x14ac:dyDescent="0.55000000000000004">
      <c r="A56" s="62">
        <v>50</v>
      </c>
      <c r="B56" s="67">
        <v>5104010112</v>
      </c>
      <c r="C56" s="67" t="s">
        <v>126</v>
      </c>
      <c r="D56" s="58"/>
      <c r="E56" s="58"/>
      <c r="F56" s="59">
        <f t="shared" si="0"/>
        <v>0</v>
      </c>
      <c r="G56" s="58">
        <v>99000</v>
      </c>
      <c r="H56" s="58"/>
      <c r="I56" s="58">
        <f t="shared" si="1"/>
        <v>99000</v>
      </c>
      <c r="J56" s="59"/>
      <c r="K56" s="59">
        <f t="shared" si="2"/>
        <v>99000</v>
      </c>
      <c r="L56" s="59"/>
      <c r="M56" s="59"/>
      <c r="N56" s="59">
        <f t="shared" si="3"/>
        <v>0</v>
      </c>
      <c r="O56" s="59">
        <f t="shared" si="4"/>
        <v>99000</v>
      </c>
    </row>
    <row r="57" spans="1:15" s="50" customFormat="1" x14ac:dyDescent="0.55000000000000004">
      <c r="A57" s="62">
        <v>51</v>
      </c>
      <c r="B57" s="67">
        <v>5104010113</v>
      </c>
      <c r="C57" s="67" t="s">
        <v>127</v>
      </c>
      <c r="D57" s="58"/>
      <c r="E57" s="58"/>
      <c r="F57" s="59">
        <f t="shared" si="0"/>
        <v>0</v>
      </c>
      <c r="G57" s="58"/>
      <c r="H57" s="58"/>
      <c r="I57" s="58">
        <f t="shared" si="1"/>
        <v>0</v>
      </c>
      <c r="J57" s="59"/>
      <c r="K57" s="59">
        <f t="shared" si="2"/>
        <v>0</v>
      </c>
      <c r="L57" s="59"/>
      <c r="M57" s="59"/>
      <c r="N57" s="59">
        <f t="shared" si="3"/>
        <v>0</v>
      </c>
      <c r="O57" s="59">
        <f t="shared" si="4"/>
        <v>0</v>
      </c>
    </row>
    <row r="58" spans="1:15" s="50" customFormat="1" x14ac:dyDescent="0.55000000000000004">
      <c r="A58" s="62">
        <v>52</v>
      </c>
      <c r="B58" s="67">
        <v>5104010114</v>
      </c>
      <c r="C58" s="67" t="s">
        <v>87</v>
      </c>
      <c r="D58" s="58"/>
      <c r="E58" s="58"/>
      <c r="F58" s="59">
        <f t="shared" si="0"/>
        <v>0</v>
      </c>
      <c r="G58" s="58"/>
      <c r="H58" s="58"/>
      <c r="I58" s="58">
        <f t="shared" si="1"/>
        <v>0</v>
      </c>
      <c r="J58" s="59"/>
      <c r="K58" s="59">
        <f t="shared" si="2"/>
        <v>0</v>
      </c>
      <c r="L58" s="59"/>
      <c r="M58" s="59"/>
      <c r="N58" s="59">
        <f t="shared" si="3"/>
        <v>0</v>
      </c>
      <c r="O58" s="59">
        <f t="shared" si="4"/>
        <v>0</v>
      </c>
    </row>
    <row r="59" spans="1:15" s="50" customFormat="1" x14ac:dyDescent="0.55000000000000004">
      <c r="A59" s="62">
        <v>53</v>
      </c>
      <c r="B59" s="67">
        <v>5104010115</v>
      </c>
      <c r="C59" s="67" t="s">
        <v>128</v>
      </c>
      <c r="D59" s="58"/>
      <c r="E59" s="58"/>
      <c r="F59" s="59">
        <f t="shared" si="0"/>
        <v>0</v>
      </c>
      <c r="G59" s="58"/>
      <c r="H59" s="58"/>
      <c r="I59" s="58">
        <f t="shared" si="1"/>
        <v>0</v>
      </c>
      <c r="J59" s="59"/>
      <c r="K59" s="59">
        <f t="shared" si="2"/>
        <v>0</v>
      </c>
      <c r="L59" s="59"/>
      <c r="M59" s="59"/>
      <c r="N59" s="59">
        <f t="shared" si="3"/>
        <v>0</v>
      </c>
      <c r="O59" s="59">
        <f t="shared" si="4"/>
        <v>0</v>
      </c>
    </row>
    <row r="60" spans="1:15" s="50" customFormat="1" x14ac:dyDescent="0.55000000000000004">
      <c r="A60" s="62">
        <v>54</v>
      </c>
      <c r="B60" s="67">
        <v>5104020101</v>
      </c>
      <c r="C60" s="67" t="s">
        <v>88</v>
      </c>
      <c r="D60" s="58"/>
      <c r="E60" s="58"/>
      <c r="F60" s="59">
        <f t="shared" si="0"/>
        <v>0</v>
      </c>
      <c r="G60" s="58"/>
      <c r="H60" s="58"/>
      <c r="I60" s="58">
        <f t="shared" si="1"/>
        <v>0</v>
      </c>
      <c r="J60" s="59"/>
      <c r="K60" s="59">
        <f t="shared" si="2"/>
        <v>0</v>
      </c>
      <c r="L60" s="59"/>
      <c r="M60" s="59"/>
      <c r="N60" s="59">
        <f t="shared" si="3"/>
        <v>0</v>
      </c>
      <c r="O60" s="59">
        <f t="shared" si="4"/>
        <v>0</v>
      </c>
    </row>
    <row r="61" spans="1:15" s="50" customFormat="1" x14ac:dyDescent="0.55000000000000004">
      <c r="A61" s="62">
        <v>55</v>
      </c>
      <c r="B61" s="67">
        <v>5104020103</v>
      </c>
      <c r="C61" s="67" t="s">
        <v>89</v>
      </c>
      <c r="D61" s="58"/>
      <c r="E61" s="58"/>
      <c r="F61" s="59">
        <f t="shared" si="0"/>
        <v>0</v>
      </c>
      <c r="G61" s="58"/>
      <c r="H61" s="58"/>
      <c r="I61" s="58">
        <f t="shared" si="1"/>
        <v>0</v>
      </c>
      <c r="J61" s="59"/>
      <c r="K61" s="59">
        <f t="shared" si="2"/>
        <v>0</v>
      </c>
      <c r="L61" s="59"/>
      <c r="M61" s="59"/>
      <c r="N61" s="59">
        <f t="shared" si="3"/>
        <v>0</v>
      </c>
      <c r="O61" s="59">
        <f t="shared" si="4"/>
        <v>0</v>
      </c>
    </row>
    <row r="62" spans="1:15" s="50" customFormat="1" x14ac:dyDescent="0.55000000000000004">
      <c r="A62" s="62">
        <v>56</v>
      </c>
      <c r="B62" s="67">
        <v>5104020105</v>
      </c>
      <c r="C62" s="67" t="s">
        <v>90</v>
      </c>
      <c r="D62" s="58"/>
      <c r="E62" s="58"/>
      <c r="F62" s="59">
        <f t="shared" si="0"/>
        <v>0</v>
      </c>
      <c r="G62" s="58"/>
      <c r="H62" s="58"/>
      <c r="I62" s="58">
        <f t="shared" si="1"/>
        <v>0</v>
      </c>
      <c r="J62" s="59"/>
      <c r="K62" s="59">
        <f t="shared" si="2"/>
        <v>0</v>
      </c>
      <c r="L62" s="59"/>
      <c r="M62" s="59"/>
      <c r="N62" s="59">
        <f t="shared" si="3"/>
        <v>0</v>
      </c>
      <c r="O62" s="59">
        <f t="shared" si="4"/>
        <v>0</v>
      </c>
    </row>
    <row r="63" spans="1:15" s="50" customFormat="1" x14ac:dyDescent="0.55000000000000004">
      <c r="A63" s="62">
        <v>57</v>
      </c>
      <c r="B63" s="67">
        <v>5104020106</v>
      </c>
      <c r="C63" s="67" t="s">
        <v>91</v>
      </c>
      <c r="D63" s="58"/>
      <c r="E63" s="58"/>
      <c r="F63" s="59">
        <f t="shared" si="0"/>
        <v>0</v>
      </c>
      <c r="G63" s="58"/>
      <c r="H63" s="58"/>
      <c r="I63" s="58">
        <f t="shared" si="1"/>
        <v>0</v>
      </c>
      <c r="J63" s="59"/>
      <c r="K63" s="59">
        <f t="shared" si="2"/>
        <v>0</v>
      </c>
      <c r="L63" s="59"/>
      <c r="M63" s="59"/>
      <c r="N63" s="59">
        <f t="shared" si="3"/>
        <v>0</v>
      </c>
      <c r="O63" s="59">
        <f t="shared" si="4"/>
        <v>0</v>
      </c>
    </row>
    <row r="64" spans="1:15" s="50" customFormat="1" x14ac:dyDescent="0.55000000000000004">
      <c r="A64" s="62">
        <v>58</v>
      </c>
      <c r="B64" s="67">
        <v>5104020107</v>
      </c>
      <c r="C64" s="67" t="s">
        <v>92</v>
      </c>
      <c r="D64" s="58"/>
      <c r="E64" s="58"/>
      <c r="F64" s="59">
        <f t="shared" si="0"/>
        <v>0</v>
      </c>
      <c r="G64" s="58"/>
      <c r="H64" s="58"/>
      <c r="I64" s="58">
        <f t="shared" si="1"/>
        <v>0</v>
      </c>
      <c r="J64" s="59"/>
      <c r="K64" s="59">
        <f t="shared" si="2"/>
        <v>0</v>
      </c>
      <c r="L64" s="59"/>
      <c r="M64" s="59"/>
      <c r="N64" s="59">
        <f t="shared" si="3"/>
        <v>0</v>
      </c>
      <c r="O64" s="59">
        <f t="shared" si="4"/>
        <v>0</v>
      </c>
    </row>
    <row r="65" spans="1:15" s="50" customFormat="1" x14ac:dyDescent="0.55000000000000004">
      <c r="A65" s="62">
        <v>59</v>
      </c>
      <c r="B65" s="67">
        <v>5104030202</v>
      </c>
      <c r="C65" s="67" t="s">
        <v>22</v>
      </c>
      <c r="D65" s="58"/>
      <c r="E65" s="58"/>
      <c r="F65" s="59">
        <f t="shared" si="0"/>
        <v>0</v>
      </c>
      <c r="G65" s="58"/>
      <c r="H65" s="58"/>
      <c r="I65" s="58">
        <f t="shared" si="1"/>
        <v>0</v>
      </c>
      <c r="J65" s="59"/>
      <c r="K65" s="59">
        <f t="shared" si="2"/>
        <v>0</v>
      </c>
      <c r="L65" s="59"/>
      <c r="M65" s="59"/>
      <c r="N65" s="59">
        <f t="shared" si="3"/>
        <v>0</v>
      </c>
      <c r="O65" s="59">
        <f t="shared" si="4"/>
        <v>0</v>
      </c>
    </row>
    <row r="66" spans="1:15" s="50" customFormat="1" x14ac:dyDescent="0.55000000000000004">
      <c r="A66" s="62">
        <v>60</v>
      </c>
      <c r="B66" s="67">
        <v>5104030203</v>
      </c>
      <c r="C66" s="67" t="s">
        <v>11</v>
      </c>
      <c r="D66" s="58"/>
      <c r="E66" s="58"/>
      <c r="F66" s="59">
        <f t="shared" si="0"/>
        <v>0</v>
      </c>
      <c r="G66" s="58"/>
      <c r="H66" s="58"/>
      <c r="I66" s="58">
        <f t="shared" si="1"/>
        <v>0</v>
      </c>
      <c r="J66" s="59"/>
      <c r="K66" s="59">
        <f t="shared" si="2"/>
        <v>0</v>
      </c>
      <c r="L66" s="59"/>
      <c r="M66" s="59"/>
      <c r="N66" s="59">
        <f t="shared" si="3"/>
        <v>0</v>
      </c>
      <c r="O66" s="59">
        <f t="shared" si="4"/>
        <v>0</v>
      </c>
    </row>
    <row r="67" spans="1:15" s="50" customFormat="1" x14ac:dyDescent="0.55000000000000004">
      <c r="A67" s="62">
        <v>61</v>
      </c>
      <c r="B67" s="67">
        <v>5104030206</v>
      </c>
      <c r="C67" s="67" t="s">
        <v>30</v>
      </c>
      <c r="D67" s="58"/>
      <c r="E67" s="58"/>
      <c r="F67" s="59">
        <f t="shared" si="0"/>
        <v>0</v>
      </c>
      <c r="G67" s="58"/>
      <c r="H67" s="58"/>
      <c r="I67" s="58">
        <f t="shared" si="1"/>
        <v>0</v>
      </c>
      <c r="J67" s="59"/>
      <c r="K67" s="59">
        <f t="shared" si="2"/>
        <v>0</v>
      </c>
      <c r="L67" s="59"/>
      <c r="M67" s="59"/>
      <c r="N67" s="59">
        <f t="shared" si="3"/>
        <v>0</v>
      </c>
      <c r="O67" s="59">
        <f t="shared" si="4"/>
        <v>0</v>
      </c>
    </row>
    <row r="68" spans="1:15" s="50" customFormat="1" x14ac:dyDescent="0.55000000000000004">
      <c r="A68" s="62">
        <v>62</v>
      </c>
      <c r="B68" s="67">
        <v>5104030207</v>
      </c>
      <c r="C68" s="67" t="s">
        <v>93</v>
      </c>
      <c r="D68" s="58"/>
      <c r="E68" s="58"/>
      <c r="F68" s="59">
        <f t="shared" si="0"/>
        <v>0</v>
      </c>
      <c r="G68" s="58"/>
      <c r="H68" s="58"/>
      <c r="I68" s="58">
        <f t="shared" si="1"/>
        <v>0</v>
      </c>
      <c r="J68" s="59"/>
      <c r="K68" s="59">
        <f t="shared" si="2"/>
        <v>0</v>
      </c>
      <c r="L68" s="59"/>
      <c r="M68" s="59"/>
      <c r="N68" s="59">
        <f t="shared" si="3"/>
        <v>0</v>
      </c>
      <c r="O68" s="59">
        <f t="shared" si="4"/>
        <v>0</v>
      </c>
    </row>
    <row r="69" spans="1:15" s="50" customFormat="1" x14ac:dyDescent="0.55000000000000004">
      <c r="A69" s="62">
        <v>63</v>
      </c>
      <c r="B69" s="67">
        <v>5104030208</v>
      </c>
      <c r="C69" s="67" t="s">
        <v>94</v>
      </c>
      <c r="D69" s="58"/>
      <c r="E69" s="58"/>
      <c r="F69" s="59">
        <f t="shared" si="0"/>
        <v>0</v>
      </c>
      <c r="G69" s="58"/>
      <c r="H69" s="58"/>
      <c r="I69" s="58">
        <f t="shared" si="1"/>
        <v>0</v>
      </c>
      <c r="J69" s="59"/>
      <c r="K69" s="59">
        <f t="shared" si="2"/>
        <v>0</v>
      </c>
      <c r="L69" s="59"/>
      <c r="M69" s="59"/>
      <c r="N69" s="59">
        <f t="shared" si="3"/>
        <v>0</v>
      </c>
      <c r="O69" s="59">
        <f t="shared" si="4"/>
        <v>0</v>
      </c>
    </row>
    <row r="70" spans="1:15" s="50" customFormat="1" x14ac:dyDescent="0.55000000000000004">
      <c r="A70" s="62">
        <v>64</v>
      </c>
      <c r="B70" s="67">
        <v>5104030210</v>
      </c>
      <c r="C70" s="67" t="s">
        <v>95</v>
      </c>
      <c r="D70" s="58"/>
      <c r="E70" s="58"/>
      <c r="F70" s="59">
        <f t="shared" si="0"/>
        <v>0</v>
      </c>
      <c r="G70" s="58"/>
      <c r="H70" s="58"/>
      <c r="I70" s="58">
        <f t="shared" si="1"/>
        <v>0</v>
      </c>
      <c r="J70" s="59"/>
      <c r="K70" s="59">
        <f t="shared" si="2"/>
        <v>0</v>
      </c>
      <c r="L70" s="59"/>
      <c r="M70" s="59"/>
      <c r="N70" s="59">
        <f t="shared" si="3"/>
        <v>0</v>
      </c>
      <c r="O70" s="59">
        <f t="shared" si="4"/>
        <v>0</v>
      </c>
    </row>
    <row r="71" spans="1:15" s="50" customFormat="1" x14ac:dyDescent="0.55000000000000004">
      <c r="A71" s="62">
        <v>65</v>
      </c>
      <c r="B71" s="67">
        <v>5104030212</v>
      </c>
      <c r="C71" s="67" t="s">
        <v>96</v>
      </c>
      <c r="D71" s="58"/>
      <c r="E71" s="58"/>
      <c r="F71" s="59">
        <f t="shared" si="0"/>
        <v>0</v>
      </c>
      <c r="G71" s="58">
        <f>9600+19200</f>
        <v>28800</v>
      </c>
      <c r="H71" s="58"/>
      <c r="I71" s="58">
        <f t="shared" si="1"/>
        <v>28800</v>
      </c>
      <c r="J71" s="59"/>
      <c r="K71" s="59">
        <f t="shared" si="2"/>
        <v>28800</v>
      </c>
      <c r="L71" s="59"/>
      <c r="M71" s="59"/>
      <c r="N71" s="59">
        <f t="shared" si="3"/>
        <v>0</v>
      </c>
      <c r="O71" s="59">
        <f t="shared" si="4"/>
        <v>28800</v>
      </c>
    </row>
    <row r="72" spans="1:15" s="50" customFormat="1" x14ac:dyDescent="0.55000000000000004">
      <c r="A72" s="62">
        <v>66</v>
      </c>
      <c r="B72" s="67">
        <v>5104030215</v>
      </c>
      <c r="C72" s="67" t="s">
        <v>97</v>
      </c>
      <c r="D72" s="58"/>
      <c r="E72" s="58"/>
      <c r="F72" s="59">
        <f t="shared" ref="F72:F99" si="5">SUM(D72:E72)</f>
        <v>0</v>
      </c>
      <c r="G72" s="58"/>
      <c r="H72" s="58"/>
      <c r="I72" s="58">
        <f t="shared" si="1"/>
        <v>0</v>
      </c>
      <c r="J72" s="59"/>
      <c r="K72" s="59">
        <f t="shared" si="2"/>
        <v>0</v>
      </c>
      <c r="L72" s="59"/>
      <c r="M72" s="59"/>
      <c r="N72" s="59">
        <f t="shared" si="3"/>
        <v>0</v>
      </c>
      <c r="O72" s="59">
        <f t="shared" si="4"/>
        <v>0</v>
      </c>
    </row>
    <row r="73" spans="1:15" s="50" customFormat="1" x14ac:dyDescent="0.55000000000000004">
      <c r="A73" s="62">
        <v>67</v>
      </c>
      <c r="B73" s="67">
        <v>5104030219</v>
      </c>
      <c r="C73" s="67" t="s">
        <v>98</v>
      </c>
      <c r="D73" s="58"/>
      <c r="E73" s="58"/>
      <c r="F73" s="59">
        <f t="shared" si="5"/>
        <v>0</v>
      </c>
      <c r="G73" s="58"/>
      <c r="H73" s="58"/>
      <c r="I73" s="58">
        <f t="shared" ref="I73:I80" si="6">SUM(G73:H73)</f>
        <v>0</v>
      </c>
      <c r="J73" s="59"/>
      <c r="K73" s="59">
        <f t="shared" ref="K73:K80" si="7">+F73+I73</f>
        <v>0</v>
      </c>
      <c r="L73" s="59"/>
      <c r="M73" s="59"/>
      <c r="N73" s="59">
        <f t="shared" ref="N73:N80" si="8">SUM(L73:M73)</f>
        <v>0</v>
      </c>
      <c r="O73" s="59">
        <f t="shared" ref="O73:O80" si="9">+K73+N73</f>
        <v>0</v>
      </c>
    </row>
    <row r="74" spans="1:15" s="50" customFormat="1" x14ac:dyDescent="0.55000000000000004">
      <c r="A74" s="62">
        <v>68</v>
      </c>
      <c r="B74" s="67">
        <v>5104030299</v>
      </c>
      <c r="C74" s="67" t="s">
        <v>99</v>
      </c>
      <c r="D74" s="58"/>
      <c r="E74" s="58"/>
      <c r="F74" s="59">
        <f t="shared" si="5"/>
        <v>0</v>
      </c>
      <c r="G74" s="58"/>
      <c r="H74" s="58"/>
      <c r="I74" s="58">
        <f t="shared" si="6"/>
        <v>0</v>
      </c>
      <c r="J74" s="59"/>
      <c r="K74" s="59">
        <f t="shared" si="7"/>
        <v>0</v>
      </c>
      <c r="L74" s="59"/>
      <c r="M74" s="59"/>
      <c r="N74" s="59">
        <f t="shared" si="8"/>
        <v>0</v>
      </c>
      <c r="O74" s="59">
        <f t="shared" si="9"/>
        <v>0</v>
      </c>
    </row>
    <row r="75" spans="1:15" s="50" customFormat="1" x14ac:dyDescent="0.55000000000000004">
      <c r="A75" s="62">
        <v>69</v>
      </c>
      <c r="B75" s="67">
        <v>5104040101</v>
      </c>
      <c r="C75" s="67" t="s">
        <v>100</v>
      </c>
      <c r="D75" s="58"/>
      <c r="E75" s="58"/>
      <c r="F75" s="59">
        <f t="shared" si="5"/>
        <v>0</v>
      </c>
      <c r="G75" s="58">
        <v>52000</v>
      </c>
      <c r="H75" s="58"/>
      <c r="I75" s="58">
        <f t="shared" si="6"/>
        <v>52000</v>
      </c>
      <c r="J75" s="59"/>
      <c r="K75" s="59">
        <f t="shared" si="7"/>
        <v>52000</v>
      </c>
      <c r="L75" s="59"/>
      <c r="M75" s="59"/>
      <c r="N75" s="59">
        <f t="shared" si="8"/>
        <v>0</v>
      </c>
      <c r="O75" s="59">
        <f t="shared" si="9"/>
        <v>52000</v>
      </c>
    </row>
    <row r="76" spans="1:15" s="50" customFormat="1" x14ac:dyDescent="0.55000000000000004">
      <c r="A76" s="62">
        <v>70</v>
      </c>
      <c r="B76" s="67">
        <v>5104040102</v>
      </c>
      <c r="C76" s="67" t="s">
        <v>129</v>
      </c>
      <c r="D76" s="58">
        <f>526380+396000</f>
        <v>922380</v>
      </c>
      <c r="E76" s="58"/>
      <c r="F76" s="59">
        <f t="shared" si="5"/>
        <v>922380</v>
      </c>
      <c r="G76" s="58"/>
      <c r="H76" s="58"/>
      <c r="I76" s="58">
        <f t="shared" si="6"/>
        <v>0</v>
      </c>
      <c r="J76" s="59"/>
      <c r="K76" s="59">
        <f t="shared" si="7"/>
        <v>922380</v>
      </c>
      <c r="L76" s="59"/>
      <c r="M76" s="59"/>
      <c r="N76" s="59">
        <f t="shared" si="8"/>
        <v>0</v>
      </c>
      <c r="O76" s="59">
        <f t="shared" si="9"/>
        <v>922380</v>
      </c>
    </row>
    <row r="77" spans="1:15" s="50" customFormat="1" x14ac:dyDescent="0.55000000000000004">
      <c r="A77" s="62">
        <v>71</v>
      </c>
      <c r="B77" s="67">
        <v>5104040103</v>
      </c>
      <c r="C77" s="67" t="s">
        <v>101</v>
      </c>
      <c r="D77" s="58"/>
      <c r="E77" s="58"/>
      <c r="F77" s="59">
        <f t="shared" si="5"/>
        <v>0</v>
      </c>
      <c r="G77" s="58"/>
      <c r="H77" s="58"/>
      <c r="I77" s="58">
        <f t="shared" si="6"/>
        <v>0</v>
      </c>
      <c r="J77" s="59"/>
      <c r="K77" s="59">
        <f t="shared" si="7"/>
        <v>0</v>
      </c>
      <c r="L77" s="59"/>
      <c r="M77" s="59"/>
      <c r="N77" s="59">
        <f t="shared" si="8"/>
        <v>0</v>
      </c>
      <c r="O77" s="59">
        <f t="shared" si="9"/>
        <v>0</v>
      </c>
    </row>
    <row r="78" spans="1:15" s="50" customFormat="1" x14ac:dyDescent="0.55000000000000004">
      <c r="A78" s="62">
        <v>72</v>
      </c>
      <c r="B78" s="67">
        <v>5105010160</v>
      </c>
      <c r="C78" s="67" t="s">
        <v>102</v>
      </c>
      <c r="D78" s="58"/>
      <c r="E78" s="58"/>
      <c r="F78" s="59">
        <f t="shared" si="5"/>
        <v>0</v>
      </c>
      <c r="G78" s="58"/>
      <c r="H78" s="58"/>
      <c r="I78" s="58">
        <f t="shared" si="6"/>
        <v>0</v>
      </c>
      <c r="J78" s="59"/>
      <c r="K78" s="59">
        <f t="shared" si="7"/>
        <v>0</v>
      </c>
      <c r="L78" s="59"/>
      <c r="M78" s="59"/>
      <c r="N78" s="59">
        <f t="shared" si="8"/>
        <v>0</v>
      </c>
      <c r="O78" s="59">
        <f t="shared" si="9"/>
        <v>0</v>
      </c>
    </row>
    <row r="79" spans="1:15" s="50" customFormat="1" x14ac:dyDescent="0.55000000000000004">
      <c r="A79" s="62">
        <v>73</v>
      </c>
      <c r="B79" s="67">
        <v>5105010161</v>
      </c>
      <c r="C79" s="67" t="s">
        <v>103</v>
      </c>
      <c r="D79" s="58"/>
      <c r="E79" s="58"/>
      <c r="F79" s="59">
        <f t="shared" si="5"/>
        <v>0</v>
      </c>
      <c r="G79" s="58">
        <v>4385277.95</v>
      </c>
      <c r="H79" s="58">
        <v>1022275.53</v>
      </c>
      <c r="I79" s="58">
        <f t="shared" si="6"/>
        <v>5407553.4800000004</v>
      </c>
      <c r="J79" s="59"/>
      <c r="K79" s="59">
        <f t="shared" si="7"/>
        <v>5407553.4800000004</v>
      </c>
      <c r="L79" s="59"/>
      <c r="M79" s="59"/>
      <c r="N79" s="59">
        <f t="shared" si="8"/>
        <v>0</v>
      </c>
      <c r="O79" s="59">
        <f t="shared" si="9"/>
        <v>5407553.4800000004</v>
      </c>
    </row>
    <row r="80" spans="1:15" s="2" customFormat="1" x14ac:dyDescent="0.55000000000000004">
      <c r="A80" s="51">
        <v>74</v>
      </c>
      <c r="B80" s="52">
        <v>5105010164</v>
      </c>
      <c r="C80" s="52" t="s">
        <v>130</v>
      </c>
      <c r="D80" s="58"/>
      <c r="E80" s="58"/>
      <c r="F80" s="59">
        <f t="shared" si="5"/>
        <v>0</v>
      </c>
      <c r="G80" s="58"/>
      <c r="H80" s="58"/>
      <c r="I80" s="58">
        <f t="shared" si="6"/>
        <v>0</v>
      </c>
      <c r="J80" s="59"/>
      <c r="K80" s="59">
        <f t="shared" si="7"/>
        <v>0</v>
      </c>
      <c r="L80" s="59"/>
      <c r="M80" s="59"/>
      <c r="N80" s="59">
        <f t="shared" si="8"/>
        <v>0</v>
      </c>
      <c r="O80" s="59">
        <f t="shared" si="9"/>
        <v>0</v>
      </c>
    </row>
    <row r="81" spans="1:15" s="2" customFormat="1" x14ac:dyDescent="0.55000000000000004">
      <c r="A81" s="51">
        <v>75</v>
      </c>
      <c r="B81" s="52">
        <v>5107010101</v>
      </c>
      <c r="C81" s="52" t="s">
        <v>104</v>
      </c>
      <c r="D81" s="58"/>
      <c r="E81" s="58"/>
      <c r="F81" s="59">
        <f t="shared" si="5"/>
        <v>0</v>
      </c>
      <c r="G81" s="58"/>
      <c r="H81" s="58"/>
      <c r="I81" s="58">
        <f t="shared" ref="I81:I99" si="10">SUM(G81:H81)</f>
        <v>0</v>
      </c>
      <c r="J81" s="59"/>
      <c r="K81" s="59">
        <f t="shared" ref="K81:K99" si="11">+F81+I81</f>
        <v>0</v>
      </c>
      <c r="L81" s="59"/>
      <c r="M81" s="59"/>
      <c r="N81" s="59">
        <f t="shared" ref="N81:N99" si="12">SUM(L81:M81)</f>
        <v>0</v>
      </c>
      <c r="O81" s="59">
        <f t="shared" ref="O81:O99" si="13">+K81+N81</f>
        <v>0</v>
      </c>
    </row>
    <row r="82" spans="1:15" s="2" customFormat="1" x14ac:dyDescent="0.55000000000000004">
      <c r="A82" s="51">
        <v>76</v>
      </c>
      <c r="B82" s="52">
        <v>5107010113</v>
      </c>
      <c r="C82" s="52" t="s">
        <v>131</v>
      </c>
      <c r="D82" s="58"/>
      <c r="E82" s="58"/>
      <c r="F82" s="59">
        <f t="shared" si="5"/>
        <v>0</v>
      </c>
      <c r="G82" s="58"/>
      <c r="H82" s="58"/>
      <c r="I82" s="58">
        <f t="shared" si="10"/>
        <v>0</v>
      </c>
      <c r="J82" s="59"/>
      <c r="K82" s="59">
        <f t="shared" si="11"/>
        <v>0</v>
      </c>
      <c r="L82" s="59"/>
      <c r="M82" s="59"/>
      <c r="N82" s="59">
        <f t="shared" si="12"/>
        <v>0</v>
      </c>
      <c r="O82" s="59">
        <f t="shared" si="13"/>
        <v>0</v>
      </c>
    </row>
    <row r="83" spans="1:15" s="2" customFormat="1" x14ac:dyDescent="0.55000000000000004">
      <c r="A83" s="51">
        <v>77</v>
      </c>
      <c r="B83" s="52">
        <v>5107010199</v>
      </c>
      <c r="C83" s="52" t="s">
        <v>105</v>
      </c>
      <c r="D83" s="58"/>
      <c r="E83" s="58"/>
      <c r="F83" s="59">
        <f t="shared" si="5"/>
        <v>0</v>
      </c>
      <c r="G83" s="58"/>
      <c r="H83" s="58"/>
      <c r="I83" s="58">
        <f t="shared" si="10"/>
        <v>0</v>
      </c>
      <c r="J83" s="59"/>
      <c r="K83" s="59">
        <f t="shared" si="11"/>
        <v>0</v>
      </c>
      <c r="L83" s="59"/>
      <c r="M83" s="59"/>
      <c r="N83" s="59">
        <f t="shared" si="12"/>
        <v>0</v>
      </c>
      <c r="O83" s="59">
        <f t="shared" si="13"/>
        <v>0</v>
      </c>
    </row>
    <row r="84" spans="1:15" s="2" customFormat="1" x14ac:dyDescent="0.55000000000000004">
      <c r="A84" s="51">
        <v>78</v>
      </c>
      <c r="B84" s="52">
        <v>5107030101</v>
      </c>
      <c r="C84" s="52" t="s">
        <v>106</v>
      </c>
      <c r="D84" s="58"/>
      <c r="E84" s="58"/>
      <c r="F84" s="59">
        <f t="shared" si="5"/>
        <v>0</v>
      </c>
      <c r="G84" s="58"/>
      <c r="H84" s="58"/>
      <c r="I84" s="58">
        <f t="shared" si="10"/>
        <v>0</v>
      </c>
      <c r="J84" s="59"/>
      <c r="K84" s="59">
        <f t="shared" si="11"/>
        <v>0</v>
      </c>
      <c r="L84" s="59"/>
      <c r="M84" s="59"/>
      <c r="N84" s="59">
        <f t="shared" si="12"/>
        <v>0</v>
      </c>
      <c r="O84" s="59">
        <f t="shared" si="13"/>
        <v>0</v>
      </c>
    </row>
    <row r="85" spans="1:15" s="2" customFormat="1" x14ac:dyDescent="0.55000000000000004">
      <c r="A85" s="51">
        <v>79</v>
      </c>
      <c r="B85" s="52">
        <v>5108010101</v>
      </c>
      <c r="C85" s="52" t="s">
        <v>107</v>
      </c>
      <c r="D85" s="58"/>
      <c r="E85" s="58"/>
      <c r="F85" s="59">
        <f t="shared" si="5"/>
        <v>0</v>
      </c>
      <c r="G85" s="58"/>
      <c r="H85" s="58"/>
      <c r="I85" s="58">
        <f t="shared" si="10"/>
        <v>0</v>
      </c>
      <c r="J85" s="59"/>
      <c r="K85" s="59">
        <f t="shared" si="11"/>
        <v>0</v>
      </c>
      <c r="L85" s="59"/>
      <c r="M85" s="59"/>
      <c r="N85" s="59">
        <f t="shared" si="12"/>
        <v>0</v>
      </c>
      <c r="O85" s="59">
        <f t="shared" si="13"/>
        <v>0</v>
      </c>
    </row>
    <row r="86" spans="1:15" s="2" customFormat="1" x14ac:dyDescent="0.55000000000000004">
      <c r="A86" s="51">
        <v>80</v>
      </c>
      <c r="B86" s="52">
        <v>5202010105</v>
      </c>
      <c r="C86" s="52" t="s">
        <v>132</v>
      </c>
      <c r="D86" s="58"/>
      <c r="E86" s="58"/>
      <c r="F86" s="59">
        <f t="shared" si="5"/>
        <v>0</v>
      </c>
      <c r="G86" s="58"/>
      <c r="H86" s="58"/>
      <c r="I86" s="58">
        <f t="shared" si="10"/>
        <v>0</v>
      </c>
      <c r="J86" s="59"/>
      <c r="K86" s="59">
        <f t="shared" si="11"/>
        <v>0</v>
      </c>
      <c r="L86" s="59"/>
      <c r="M86" s="59"/>
      <c r="N86" s="59">
        <f t="shared" si="12"/>
        <v>0</v>
      </c>
      <c r="O86" s="59">
        <f t="shared" si="13"/>
        <v>0</v>
      </c>
    </row>
    <row r="87" spans="1:15" s="2" customFormat="1" x14ac:dyDescent="0.55000000000000004">
      <c r="A87" s="51">
        <v>81</v>
      </c>
      <c r="B87" s="52">
        <v>5203010110</v>
      </c>
      <c r="C87" s="52" t="s">
        <v>133</v>
      </c>
      <c r="D87" s="58"/>
      <c r="E87" s="58"/>
      <c r="F87" s="59">
        <f t="shared" si="5"/>
        <v>0</v>
      </c>
      <c r="G87" s="58"/>
      <c r="H87" s="58"/>
      <c r="I87" s="58">
        <f t="shared" si="10"/>
        <v>0</v>
      </c>
      <c r="J87" s="59"/>
      <c r="K87" s="59">
        <f t="shared" si="11"/>
        <v>0</v>
      </c>
      <c r="L87" s="59"/>
      <c r="M87" s="59"/>
      <c r="N87" s="59">
        <f t="shared" si="12"/>
        <v>0</v>
      </c>
      <c r="O87" s="59">
        <f t="shared" si="13"/>
        <v>0</v>
      </c>
    </row>
    <row r="88" spans="1:15" s="2" customFormat="1" x14ac:dyDescent="0.55000000000000004">
      <c r="A88" s="51">
        <v>82</v>
      </c>
      <c r="B88" s="52">
        <v>5203010141</v>
      </c>
      <c r="C88" s="52" t="s">
        <v>134</v>
      </c>
      <c r="D88" s="58"/>
      <c r="E88" s="58"/>
      <c r="F88" s="59">
        <f t="shared" si="5"/>
        <v>0</v>
      </c>
      <c r="G88" s="58"/>
      <c r="H88" s="58"/>
      <c r="I88" s="58">
        <f t="shared" si="10"/>
        <v>0</v>
      </c>
      <c r="J88" s="59"/>
      <c r="K88" s="59">
        <f t="shared" si="11"/>
        <v>0</v>
      </c>
      <c r="L88" s="59"/>
      <c r="M88" s="59"/>
      <c r="N88" s="59">
        <f t="shared" si="12"/>
        <v>0</v>
      </c>
      <c r="O88" s="59">
        <f t="shared" si="13"/>
        <v>0</v>
      </c>
    </row>
    <row r="89" spans="1:15" s="2" customFormat="1" x14ac:dyDescent="0.55000000000000004">
      <c r="A89" s="51">
        <v>83</v>
      </c>
      <c r="B89" s="52">
        <v>5209010112</v>
      </c>
      <c r="C89" s="52" t="s">
        <v>108</v>
      </c>
      <c r="D89" s="58"/>
      <c r="E89" s="58"/>
      <c r="F89" s="59">
        <f t="shared" si="5"/>
        <v>0</v>
      </c>
      <c r="G89" s="58"/>
      <c r="H89" s="58"/>
      <c r="I89" s="58">
        <f t="shared" si="10"/>
        <v>0</v>
      </c>
      <c r="J89" s="59"/>
      <c r="K89" s="59">
        <f t="shared" si="11"/>
        <v>0</v>
      </c>
      <c r="L89" s="59"/>
      <c r="M89" s="59"/>
      <c r="N89" s="59">
        <f t="shared" si="12"/>
        <v>0</v>
      </c>
      <c r="O89" s="59">
        <f t="shared" si="13"/>
        <v>0</v>
      </c>
    </row>
    <row r="90" spans="1:15" s="2" customFormat="1" x14ac:dyDescent="0.55000000000000004">
      <c r="A90" s="51">
        <v>84</v>
      </c>
      <c r="B90" s="52">
        <v>5210010102</v>
      </c>
      <c r="C90" s="52" t="s">
        <v>109</v>
      </c>
      <c r="D90" s="58"/>
      <c r="E90" s="58"/>
      <c r="F90" s="59">
        <f t="shared" si="5"/>
        <v>0</v>
      </c>
      <c r="G90" s="58"/>
      <c r="H90" s="58"/>
      <c r="I90" s="58">
        <f t="shared" si="10"/>
        <v>0</v>
      </c>
      <c r="J90" s="59"/>
      <c r="K90" s="59">
        <f t="shared" si="11"/>
        <v>0</v>
      </c>
      <c r="L90" s="59"/>
      <c r="M90" s="59"/>
      <c r="N90" s="59">
        <f t="shared" si="12"/>
        <v>0</v>
      </c>
      <c r="O90" s="59">
        <f t="shared" si="13"/>
        <v>0</v>
      </c>
    </row>
    <row r="91" spans="1:15" s="2" customFormat="1" x14ac:dyDescent="0.55000000000000004">
      <c r="A91" s="51">
        <v>85</v>
      </c>
      <c r="B91" s="52">
        <v>5210010103</v>
      </c>
      <c r="C91" s="52" t="s">
        <v>110</v>
      </c>
      <c r="D91" s="58"/>
      <c r="E91" s="58"/>
      <c r="F91" s="59">
        <f t="shared" si="5"/>
        <v>0</v>
      </c>
      <c r="G91" s="58"/>
      <c r="H91" s="58"/>
      <c r="I91" s="58">
        <f t="shared" si="10"/>
        <v>0</v>
      </c>
      <c r="J91" s="59"/>
      <c r="K91" s="59">
        <f t="shared" si="11"/>
        <v>0</v>
      </c>
      <c r="L91" s="59"/>
      <c r="M91" s="59"/>
      <c r="N91" s="59">
        <f t="shared" si="12"/>
        <v>0</v>
      </c>
      <c r="O91" s="59">
        <f t="shared" si="13"/>
        <v>0</v>
      </c>
    </row>
    <row r="92" spans="1:15" s="2" customFormat="1" x14ac:dyDescent="0.55000000000000004">
      <c r="A92" s="51">
        <v>86</v>
      </c>
      <c r="B92" s="52">
        <v>5210010105</v>
      </c>
      <c r="C92" s="52" t="s">
        <v>111</v>
      </c>
      <c r="D92" s="58"/>
      <c r="E92" s="58"/>
      <c r="F92" s="59">
        <f t="shared" si="5"/>
        <v>0</v>
      </c>
      <c r="G92" s="58"/>
      <c r="H92" s="58"/>
      <c r="I92" s="58">
        <f t="shared" si="10"/>
        <v>0</v>
      </c>
      <c r="J92" s="59"/>
      <c r="K92" s="59">
        <f t="shared" si="11"/>
        <v>0</v>
      </c>
      <c r="L92" s="59"/>
      <c r="M92" s="59"/>
      <c r="N92" s="59">
        <f t="shared" si="12"/>
        <v>0</v>
      </c>
      <c r="O92" s="59">
        <f t="shared" si="13"/>
        <v>0</v>
      </c>
    </row>
    <row r="93" spans="1:15" s="2" customFormat="1" x14ac:dyDescent="0.55000000000000004">
      <c r="A93" s="51">
        <v>87</v>
      </c>
      <c r="B93" s="52">
        <v>5210010106</v>
      </c>
      <c r="C93" s="52" t="s">
        <v>135</v>
      </c>
      <c r="D93" s="58"/>
      <c r="E93" s="58"/>
      <c r="F93" s="59">
        <f t="shared" si="5"/>
        <v>0</v>
      </c>
      <c r="G93" s="58"/>
      <c r="H93" s="58"/>
      <c r="I93" s="58">
        <f t="shared" si="10"/>
        <v>0</v>
      </c>
      <c r="J93" s="59"/>
      <c r="K93" s="59">
        <f t="shared" si="11"/>
        <v>0</v>
      </c>
      <c r="L93" s="59"/>
      <c r="M93" s="59"/>
      <c r="N93" s="59">
        <f t="shared" si="12"/>
        <v>0</v>
      </c>
      <c r="O93" s="59">
        <f t="shared" si="13"/>
        <v>0</v>
      </c>
    </row>
    <row r="94" spans="1:15" s="2" customFormat="1" x14ac:dyDescent="0.55000000000000004">
      <c r="A94" s="51">
        <v>88</v>
      </c>
      <c r="B94" s="52">
        <v>5210010118</v>
      </c>
      <c r="C94" s="52" t="s">
        <v>136</v>
      </c>
      <c r="D94" s="58"/>
      <c r="E94" s="58"/>
      <c r="F94" s="59">
        <f t="shared" si="5"/>
        <v>0</v>
      </c>
      <c r="G94" s="58"/>
      <c r="H94" s="58"/>
      <c r="I94" s="58">
        <f t="shared" si="10"/>
        <v>0</v>
      </c>
      <c r="J94" s="59"/>
      <c r="K94" s="59">
        <f t="shared" si="11"/>
        <v>0</v>
      </c>
      <c r="L94" s="59"/>
      <c r="M94" s="59"/>
      <c r="N94" s="59">
        <f t="shared" si="12"/>
        <v>0</v>
      </c>
      <c r="O94" s="59">
        <f t="shared" si="13"/>
        <v>0</v>
      </c>
    </row>
    <row r="95" spans="1:15" s="2" customFormat="1" x14ac:dyDescent="0.55000000000000004">
      <c r="A95" s="51">
        <v>89</v>
      </c>
      <c r="B95" s="52">
        <v>5210010121</v>
      </c>
      <c r="C95" s="52" t="s">
        <v>137</v>
      </c>
      <c r="D95" s="58"/>
      <c r="E95" s="58"/>
      <c r="F95" s="59">
        <f t="shared" si="5"/>
        <v>0</v>
      </c>
      <c r="G95" s="58"/>
      <c r="H95" s="58"/>
      <c r="I95" s="58">
        <f t="shared" si="10"/>
        <v>0</v>
      </c>
      <c r="J95" s="59"/>
      <c r="K95" s="59">
        <f t="shared" si="11"/>
        <v>0</v>
      </c>
      <c r="L95" s="59"/>
      <c r="M95" s="59"/>
      <c r="N95" s="59">
        <f t="shared" si="12"/>
        <v>0</v>
      </c>
      <c r="O95" s="59">
        <f t="shared" si="13"/>
        <v>0</v>
      </c>
    </row>
    <row r="96" spans="1:15" s="2" customFormat="1" x14ac:dyDescent="0.55000000000000004">
      <c r="A96" s="51">
        <v>90</v>
      </c>
      <c r="B96" s="52">
        <v>5211010102</v>
      </c>
      <c r="C96" s="52" t="s">
        <v>138</v>
      </c>
      <c r="D96" s="58"/>
      <c r="E96" s="58"/>
      <c r="F96" s="59">
        <f t="shared" si="5"/>
        <v>0</v>
      </c>
      <c r="G96" s="58"/>
      <c r="H96" s="58"/>
      <c r="I96" s="58">
        <f t="shared" si="10"/>
        <v>0</v>
      </c>
      <c r="J96" s="59"/>
      <c r="K96" s="59">
        <f t="shared" si="11"/>
        <v>0</v>
      </c>
      <c r="L96" s="59"/>
      <c r="M96" s="59"/>
      <c r="N96" s="59">
        <f t="shared" si="12"/>
        <v>0</v>
      </c>
      <c r="O96" s="59">
        <f t="shared" si="13"/>
        <v>0</v>
      </c>
    </row>
    <row r="97" spans="1:16" s="2" customFormat="1" x14ac:dyDescent="0.55000000000000004">
      <c r="A97" s="51">
        <v>91</v>
      </c>
      <c r="B97" s="52">
        <v>5212010199</v>
      </c>
      <c r="C97" s="52" t="s">
        <v>112</v>
      </c>
      <c r="D97" s="58"/>
      <c r="E97" s="58"/>
      <c r="F97" s="59">
        <f t="shared" si="5"/>
        <v>0</v>
      </c>
      <c r="G97" s="58"/>
      <c r="H97" s="58"/>
      <c r="I97" s="58">
        <f t="shared" si="10"/>
        <v>0</v>
      </c>
      <c r="J97" s="59"/>
      <c r="K97" s="59">
        <f t="shared" si="11"/>
        <v>0</v>
      </c>
      <c r="L97" s="59"/>
      <c r="M97" s="59"/>
      <c r="N97" s="59">
        <f t="shared" si="12"/>
        <v>0</v>
      </c>
      <c r="O97" s="59">
        <f t="shared" si="13"/>
        <v>0</v>
      </c>
    </row>
    <row r="98" spans="1:16" s="2" customFormat="1" x14ac:dyDescent="0.55000000000000004">
      <c r="A98" s="51">
        <v>92</v>
      </c>
      <c r="B98" s="52">
        <v>5301010101</v>
      </c>
      <c r="C98" s="52" t="s">
        <v>113</v>
      </c>
      <c r="D98" s="58"/>
      <c r="E98" s="58"/>
      <c r="F98" s="59">
        <f t="shared" si="5"/>
        <v>0</v>
      </c>
      <c r="G98" s="58"/>
      <c r="H98" s="58"/>
      <c r="I98" s="58">
        <f t="shared" si="10"/>
        <v>0</v>
      </c>
      <c r="J98" s="59"/>
      <c r="K98" s="59">
        <f t="shared" si="11"/>
        <v>0</v>
      </c>
      <c r="L98" s="59"/>
      <c r="M98" s="59"/>
      <c r="N98" s="59">
        <f t="shared" si="12"/>
        <v>0</v>
      </c>
      <c r="O98" s="59">
        <f t="shared" si="13"/>
        <v>0</v>
      </c>
    </row>
    <row r="99" spans="1:16" s="2" customFormat="1" x14ac:dyDescent="0.55000000000000004">
      <c r="A99" s="69">
        <v>93</v>
      </c>
      <c r="B99" s="70">
        <v>5301010103</v>
      </c>
      <c r="C99" s="70" t="s">
        <v>139</v>
      </c>
      <c r="D99" s="58"/>
      <c r="E99" s="58"/>
      <c r="F99" s="59">
        <f t="shared" si="5"/>
        <v>0</v>
      </c>
      <c r="G99" s="58"/>
      <c r="H99" s="58"/>
      <c r="I99" s="58">
        <f t="shared" si="10"/>
        <v>0</v>
      </c>
      <c r="J99" s="59"/>
      <c r="K99" s="59">
        <f t="shared" si="11"/>
        <v>0</v>
      </c>
      <c r="L99" s="59"/>
      <c r="M99" s="59"/>
      <c r="N99" s="59">
        <f t="shared" si="12"/>
        <v>0</v>
      </c>
      <c r="O99" s="59">
        <f t="shared" si="13"/>
        <v>0</v>
      </c>
    </row>
    <row r="100" spans="1:16" s="11" customFormat="1" ht="24.75" thickBot="1" x14ac:dyDescent="0.6">
      <c r="A100" s="86" t="s">
        <v>15</v>
      </c>
      <c r="B100" s="87"/>
      <c r="C100" s="88"/>
      <c r="D100" s="32">
        <f>SUM(D7:D99)</f>
        <v>21729401.27</v>
      </c>
      <c r="E100" s="32">
        <f t="shared" ref="E100:O100" si="14">SUM(E7:E99)</f>
        <v>341095</v>
      </c>
      <c r="F100" s="32">
        <f t="shared" si="14"/>
        <v>22070496.27</v>
      </c>
      <c r="G100" s="32">
        <f t="shared" si="14"/>
        <v>4565077.95</v>
      </c>
      <c r="H100" s="32">
        <f t="shared" si="14"/>
        <v>1022275.53</v>
      </c>
      <c r="I100" s="32">
        <f t="shared" si="14"/>
        <v>5587353.4800000004</v>
      </c>
      <c r="J100" s="32">
        <f t="shared" si="14"/>
        <v>0</v>
      </c>
      <c r="K100" s="32">
        <f t="shared" si="14"/>
        <v>27657849.75</v>
      </c>
      <c r="L100" s="32">
        <f t="shared" si="14"/>
        <v>0</v>
      </c>
      <c r="M100" s="32">
        <f t="shared" si="14"/>
        <v>0</v>
      </c>
      <c r="N100" s="32">
        <f t="shared" si="14"/>
        <v>0</v>
      </c>
      <c r="O100" s="32">
        <f t="shared" si="14"/>
        <v>27657849.75</v>
      </c>
    </row>
    <row r="101" spans="1:16" s="11" customFormat="1" ht="24.75" thickTop="1" x14ac:dyDescent="0.55000000000000004">
      <c r="A101" s="40"/>
      <c r="B101" s="40"/>
      <c r="C101" s="41"/>
      <c r="D101" s="36"/>
      <c r="E101" s="36"/>
      <c r="F101" s="36"/>
      <c r="G101" s="36"/>
      <c r="H101" s="36"/>
      <c r="I101" s="36"/>
      <c r="O101" s="11">
        <v>22250296.27</v>
      </c>
      <c r="P101" s="11" t="s">
        <v>142</v>
      </c>
    </row>
    <row r="102" spans="1:16" s="11" customFormat="1" x14ac:dyDescent="0.55000000000000004">
      <c r="A102" s="40"/>
      <c r="B102" s="40"/>
      <c r="C102" s="41"/>
      <c r="D102" s="36"/>
      <c r="E102" s="36"/>
      <c r="F102" s="36"/>
      <c r="G102" s="36"/>
      <c r="H102" s="36"/>
      <c r="I102" s="36"/>
      <c r="O102" s="11">
        <f>+O100-O101</f>
        <v>5407553.4800000004</v>
      </c>
      <c r="P102" s="11" t="s">
        <v>143</v>
      </c>
    </row>
    <row r="103" spans="1:16" s="11" customFormat="1" x14ac:dyDescent="0.55000000000000004">
      <c r="A103" s="40"/>
      <c r="B103" s="40"/>
      <c r="C103" s="41"/>
      <c r="D103" s="36"/>
      <c r="E103" s="36"/>
      <c r="F103" s="36"/>
      <c r="G103" s="36"/>
      <c r="H103" s="36"/>
      <c r="I103" s="36"/>
      <c r="O103" s="11">
        <v>5407553.4800000004</v>
      </c>
    </row>
    <row r="104" spans="1:16" s="11" customFormat="1" x14ac:dyDescent="0.55000000000000004">
      <c r="A104" s="40"/>
      <c r="B104" s="40"/>
      <c r="C104" s="41"/>
      <c r="D104" s="36"/>
      <c r="E104" s="36"/>
      <c r="F104" s="36"/>
      <c r="G104" s="36"/>
      <c r="H104" s="36"/>
      <c r="I104" s="36"/>
      <c r="O104" s="11">
        <f>+O102-O103</f>
        <v>0</v>
      </c>
    </row>
  </sheetData>
  <mergeCells count="15">
    <mergeCell ref="A100:C100"/>
    <mergeCell ref="A3:A6"/>
    <mergeCell ref="C3:C6"/>
    <mergeCell ref="K3:K6"/>
    <mergeCell ref="O3:O6"/>
    <mergeCell ref="A1:O1"/>
    <mergeCell ref="L3:N3"/>
    <mergeCell ref="L4:L6"/>
    <mergeCell ref="M4:M6"/>
    <mergeCell ref="N4:N6"/>
    <mergeCell ref="D5:F5"/>
    <mergeCell ref="G5:I5"/>
    <mergeCell ref="D4:I4"/>
    <mergeCell ref="D3:J3"/>
    <mergeCell ref="J4:J6"/>
  </mergeCells>
  <pageMargins left="0.23622047244094491" right="0.23622047244094491" top="0.74803149606299213" bottom="0.47244094488188981" header="0.31496062992125984" footer="0.19685039370078741"/>
  <pageSetup paperSize="9"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FF"/>
  </sheetPr>
  <dimension ref="A1:P104"/>
  <sheetViews>
    <sheetView showGridLines="0" zoomScale="75" zoomScaleNormal="75" workbookViewId="0">
      <pane xSplit="4" ySplit="7" topLeftCell="E92" activePane="bottomRight" state="frozen"/>
      <selection pane="topRight" activeCell="D1" sqref="D1"/>
      <selection pane="bottomLeft" activeCell="A8" sqref="A8"/>
      <selection pane="bottomRight" activeCell="C106" sqref="C106"/>
    </sheetView>
  </sheetViews>
  <sheetFormatPr defaultColWidth="9" defaultRowHeight="24" x14ac:dyDescent="0.55000000000000004"/>
  <cols>
    <col min="1" max="1" width="5.25" style="8" customWidth="1"/>
    <col min="2" max="2" width="11.125" style="33" bestFit="1" customWidth="1"/>
    <col min="3" max="3" width="31.5" style="6" bestFit="1" customWidth="1"/>
    <col min="4" max="4" width="14.25" style="1" bestFit="1" customWidth="1"/>
    <col min="5" max="5" width="13" style="1" bestFit="1" customWidth="1"/>
    <col min="6" max="6" width="14.5" style="1" bestFit="1" customWidth="1"/>
    <col min="7" max="7" width="13.25" style="1" bestFit="1" customWidth="1"/>
    <col min="8" max="9" width="13" style="1" bestFit="1" customWidth="1"/>
    <col min="10" max="10" width="12.5" style="3" bestFit="1" customWidth="1"/>
    <col min="11" max="11" width="23.5" style="3" bestFit="1" customWidth="1"/>
    <col min="12" max="14" width="10.625" style="3" customWidth="1"/>
    <col min="15" max="15" width="15.125" style="3" bestFit="1" customWidth="1"/>
    <col min="16" max="16384" width="9" style="3"/>
  </cols>
  <sheetData>
    <row r="1" spans="1:15" s="5" customFormat="1" x14ac:dyDescent="0.55000000000000004">
      <c r="A1" s="76" t="s">
        <v>146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</row>
    <row r="3" spans="1:15" s="5" customFormat="1" x14ac:dyDescent="0.55000000000000004">
      <c r="A3" s="97" t="s">
        <v>19</v>
      </c>
      <c r="B3" s="29"/>
      <c r="C3" s="89" t="s">
        <v>14</v>
      </c>
      <c r="D3" s="78" t="s">
        <v>41</v>
      </c>
      <c r="E3" s="81"/>
      <c r="F3" s="81"/>
      <c r="G3" s="81"/>
      <c r="H3" s="81"/>
      <c r="I3" s="81"/>
      <c r="J3" s="82"/>
      <c r="K3" s="92" t="s">
        <v>47</v>
      </c>
      <c r="L3" s="100" t="s">
        <v>46</v>
      </c>
      <c r="M3" s="100"/>
      <c r="N3" s="101"/>
      <c r="O3" s="102" t="s">
        <v>48</v>
      </c>
    </row>
    <row r="4" spans="1:15" s="2" customFormat="1" x14ac:dyDescent="0.55000000000000004">
      <c r="A4" s="98"/>
      <c r="B4" s="30"/>
      <c r="C4" s="90"/>
      <c r="D4" s="101" t="s">
        <v>44</v>
      </c>
      <c r="E4" s="104"/>
      <c r="F4" s="104"/>
      <c r="G4" s="104"/>
      <c r="H4" s="104"/>
      <c r="I4" s="105"/>
      <c r="J4" s="83" t="s">
        <v>45</v>
      </c>
      <c r="K4" s="93"/>
      <c r="L4" s="79" t="s">
        <v>42</v>
      </c>
      <c r="M4" s="79" t="s">
        <v>43</v>
      </c>
      <c r="N4" s="80" t="s">
        <v>16</v>
      </c>
      <c r="O4" s="103"/>
    </row>
    <row r="5" spans="1:15" s="2" customFormat="1" x14ac:dyDescent="0.55000000000000004">
      <c r="A5" s="98"/>
      <c r="B5" s="30"/>
      <c r="C5" s="90"/>
      <c r="D5" s="77" t="s">
        <v>49</v>
      </c>
      <c r="E5" s="77"/>
      <c r="F5" s="77"/>
      <c r="G5" s="77" t="s">
        <v>50</v>
      </c>
      <c r="H5" s="77"/>
      <c r="I5" s="77"/>
      <c r="J5" s="84"/>
      <c r="K5" s="93"/>
      <c r="L5" s="79"/>
      <c r="M5" s="79"/>
      <c r="N5" s="80"/>
      <c r="O5" s="103"/>
    </row>
    <row r="6" spans="1:15" s="2" customFormat="1" x14ac:dyDescent="0.55000000000000004">
      <c r="A6" s="99"/>
      <c r="B6" s="31"/>
      <c r="C6" s="91"/>
      <c r="D6" s="7" t="s">
        <v>42</v>
      </c>
      <c r="E6" s="7" t="s">
        <v>43</v>
      </c>
      <c r="F6" s="7" t="s">
        <v>16</v>
      </c>
      <c r="G6" s="7" t="s">
        <v>42</v>
      </c>
      <c r="H6" s="7" t="s">
        <v>43</v>
      </c>
      <c r="I6" s="7" t="s">
        <v>16</v>
      </c>
      <c r="J6" s="85"/>
      <c r="K6" s="94"/>
      <c r="L6" s="79"/>
      <c r="M6" s="79"/>
      <c r="N6" s="80"/>
      <c r="O6" s="103"/>
    </row>
    <row r="7" spans="1:15" s="50" customFormat="1" x14ac:dyDescent="0.55000000000000004">
      <c r="A7" s="45">
        <v>1</v>
      </c>
      <c r="B7" s="46">
        <v>5101010101</v>
      </c>
      <c r="C7" s="46" t="s">
        <v>0</v>
      </c>
      <c r="D7" s="57">
        <v>7526340</v>
      </c>
      <c r="E7" s="57"/>
      <c r="F7" s="47">
        <f>SUM(D7:E7)</f>
        <v>7526340</v>
      </c>
      <c r="G7" s="57"/>
      <c r="H7" s="57"/>
      <c r="I7" s="48">
        <f>SUM(G7:H7)</f>
        <v>0</v>
      </c>
      <c r="J7" s="47"/>
      <c r="K7" s="47">
        <f>+F7+I7</f>
        <v>7526340</v>
      </c>
      <c r="L7" s="47"/>
      <c r="M7" s="47"/>
      <c r="N7" s="47">
        <f>SUM(L7:M7)</f>
        <v>0</v>
      </c>
      <c r="O7" s="47">
        <f>+K7+N7</f>
        <v>7526340</v>
      </c>
    </row>
    <row r="8" spans="1:15" s="50" customFormat="1" x14ac:dyDescent="0.55000000000000004">
      <c r="A8" s="62">
        <v>2</v>
      </c>
      <c r="B8" s="63">
        <v>5101010103</v>
      </c>
      <c r="C8" s="63" t="s">
        <v>1</v>
      </c>
      <c r="D8" s="53">
        <v>72800</v>
      </c>
      <c r="E8" s="53"/>
      <c r="F8" s="54">
        <f t="shared" ref="F8:F73" si="0">SUM(D8:E8)</f>
        <v>72800</v>
      </c>
      <c r="G8" s="53"/>
      <c r="H8" s="53"/>
      <c r="I8" s="53">
        <f t="shared" ref="I8:I72" si="1">SUM(G8:H8)</f>
        <v>0</v>
      </c>
      <c r="J8" s="54"/>
      <c r="K8" s="54">
        <f t="shared" ref="K8:K72" si="2">+F8+I8</f>
        <v>72800</v>
      </c>
      <c r="L8" s="54"/>
      <c r="M8" s="54"/>
      <c r="N8" s="54">
        <f t="shared" ref="N8:N72" si="3">SUM(L8:M8)</f>
        <v>0</v>
      </c>
      <c r="O8" s="54">
        <f t="shared" ref="O8:O72" si="4">+K8+N8</f>
        <v>72800</v>
      </c>
    </row>
    <row r="9" spans="1:15" s="50" customFormat="1" x14ac:dyDescent="0.55000000000000004">
      <c r="A9" s="62">
        <v>3</v>
      </c>
      <c r="B9" s="52">
        <v>5101010108</v>
      </c>
      <c r="C9" s="52" t="s">
        <v>3</v>
      </c>
      <c r="D9" s="53">
        <v>3800</v>
      </c>
      <c r="E9" s="53"/>
      <c r="F9" s="54">
        <f t="shared" si="0"/>
        <v>3800</v>
      </c>
      <c r="G9" s="53"/>
      <c r="H9" s="53"/>
      <c r="I9" s="53">
        <f t="shared" si="1"/>
        <v>0</v>
      </c>
      <c r="J9" s="54"/>
      <c r="K9" s="54">
        <f t="shared" si="2"/>
        <v>3800</v>
      </c>
      <c r="L9" s="54"/>
      <c r="M9" s="54"/>
      <c r="N9" s="54">
        <f t="shared" si="3"/>
        <v>0</v>
      </c>
      <c r="O9" s="54">
        <f t="shared" si="4"/>
        <v>3800</v>
      </c>
    </row>
    <row r="10" spans="1:15" s="50" customFormat="1" x14ac:dyDescent="0.55000000000000004">
      <c r="A10" s="62">
        <v>4</v>
      </c>
      <c r="B10" s="52">
        <v>5101010109</v>
      </c>
      <c r="C10" s="52" t="s">
        <v>114</v>
      </c>
      <c r="D10" s="53"/>
      <c r="E10" s="53"/>
      <c r="F10" s="54">
        <f t="shared" si="0"/>
        <v>0</v>
      </c>
      <c r="G10" s="53"/>
      <c r="H10" s="53"/>
      <c r="I10" s="53">
        <f t="shared" si="1"/>
        <v>0</v>
      </c>
      <c r="J10" s="54"/>
      <c r="K10" s="54">
        <f t="shared" si="2"/>
        <v>0</v>
      </c>
      <c r="L10" s="54"/>
      <c r="M10" s="54"/>
      <c r="N10" s="54">
        <f t="shared" si="3"/>
        <v>0</v>
      </c>
      <c r="O10" s="54">
        <f t="shared" si="4"/>
        <v>0</v>
      </c>
    </row>
    <row r="11" spans="1:15" s="50" customFormat="1" x14ac:dyDescent="0.55000000000000004">
      <c r="A11" s="62">
        <v>5</v>
      </c>
      <c r="B11" s="52">
        <v>5101010113</v>
      </c>
      <c r="C11" s="52" t="s">
        <v>60</v>
      </c>
      <c r="D11" s="53"/>
      <c r="E11" s="53">
        <v>2239633.29</v>
      </c>
      <c r="F11" s="54">
        <f t="shared" si="0"/>
        <v>2239633.29</v>
      </c>
      <c r="G11" s="53"/>
      <c r="H11" s="53"/>
      <c r="I11" s="53">
        <f t="shared" si="1"/>
        <v>0</v>
      </c>
      <c r="J11" s="54"/>
      <c r="K11" s="54">
        <f t="shared" si="2"/>
        <v>2239633.29</v>
      </c>
      <c r="L11" s="54"/>
      <c r="M11" s="54"/>
      <c r="N11" s="54">
        <f t="shared" si="3"/>
        <v>0</v>
      </c>
      <c r="O11" s="54">
        <f t="shared" si="4"/>
        <v>2239633.29</v>
      </c>
    </row>
    <row r="12" spans="1:15" s="50" customFormat="1" x14ac:dyDescent="0.55000000000000004">
      <c r="A12" s="62">
        <v>6</v>
      </c>
      <c r="B12" s="52">
        <v>5101010115</v>
      </c>
      <c r="C12" s="52" t="s">
        <v>61</v>
      </c>
      <c r="D12" s="53">
        <v>317800</v>
      </c>
      <c r="E12" s="53"/>
      <c r="F12" s="54">
        <f t="shared" si="0"/>
        <v>317800</v>
      </c>
      <c r="G12" s="53"/>
      <c r="H12" s="53"/>
      <c r="I12" s="53">
        <f t="shared" si="1"/>
        <v>0</v>
      </c>
      <c r="J12" s="54"/>
      <c r="K12" s="54">
        <f t="shared" si="2"/>
        <v>317800</v>
      </c>
      <c r="L12" s="54"/>
      <c r="M12" s="54"/>
      <c r="N12" s="54">
        <f t="shared" si="3"/>
        <v>0</v>
      </c>
      <c r="O12" s="54">
        <f t="shared" si="4"/>
        <v>317800</v>
      </c>
    </row>
    <row r="13" spans="1:15" s="50" customFormat="1" x14ac:dyDescent="0.55000000000000004">
      <c r="A13" s="62">
        <v>7</v>
      </c>
      <c r="B13" s="52">
        <v>5101010116</v>
      </c>
      <c r="C13" s="52" t="s">
        <v>62</v>
      </c>
      <c r="D13" s="53"/>
      <c r="E13" s="53"/>
      <c r="F13" s="54">
        <f t="shared" si="0"/>
        <v>0</v>
      </c>
      <c r="G13" s="53"/>
      <c r="H13" s="53"/>
      <c r="I13" s="53">
        <f t="shared" si="1"/>
        <v>0</v>
      </c>
      <c r="J13" s="54"/>
      <c r="K13" s="54">
        <f t="shared" si="2"/>
        <v>0</v>
      </c>
      <c r="L13" s="54"/>
      <c r="M13" s="54"/>
      <c r="N13" s="54">
        <f t="shared" si="3"/>
        <v>0</v>
      </c>
      <c r="O13" s="54">
        <f t="shared" si="4"/>
        <v>0</v>
      </c>
    </row>
    <row r="14" spans="1:15" s="50" customFormat="1" x14ac:dyDescent="0.55000000000000004">
      <c r="A14" s="62">
        <v>8</v>
      </c>
      <c r="B14" s="52">
        <v>5101010199</v>
      </c>
      <c r="C14" s="52" t="s">
        <v>63</v>
      </c>
      <c r="D14" s="53">
        <v>13086864.630000001</v>
      </c>
      <c r="E14" s="53"/>
      <c r="F14" s="54">
        <f t="shared" si="0"/>
        <v>13086864.630000001</v>
      </c>
      <c r="G14" s="53"/>
      <c r="H14" s="53"/>
      <c r="I14" s="53">
        <f t="shared" si="1"/>
        <v>0</v>
      </c>
      <c r="J14" s="54"/>
      <c r="K14" s="54">
        <f t="shared" si="2"/>
        <v>13086864.630000001</v>
      </c>
      <c r="L14" s="54"/>
      <c r="M14" s="54"/>
      <c r="N14" s="54">
        <f t="shared" si="3"/>
        <v>0</v>
      </c>
      <c r="O14" s="54">
        <f t="shared" si="4"/>
        <v>13086864.630000001</v>
      </c>
    </row>
    <row r="15" spans="1:15" s="50" customFormat="1" x14ac:dyDescent="0.55000000000000004">
      <c r="A15" s="62">
        <v>9</v>
      </c>
      <c r="B15" s="52">
        <v>5101020101</v>
      </c>
      <c r="C15" s="52" t="s">
        <v>64</v>
      </c>
      <c r="D15" s="53"/>
      <c r="E15" s="53"/>
      <c r="F15" s="54">
        <f t="shared" si="0"/>
        <v>0</v>
      </c>
      <c r="G15" s="53"/>
      <c r="H15" s="53"/>
      <c r="I15" s="53">
        <f t="shared" si="1"/>
        <v>0</v>
      </c>
      <c r="J15" s="54"/>
      <c r="K15" s="54">
        <f t="shared" si="2"/>
        <v>0</v>
      </c>
      <c r="L15" s="54"/>
      <c r="M15" s="54"/>
      <c r="N15" s="54">
        <f t="shared" si="3"/>
        <v>0</v>
      </c>
      <c r="O15" s="54">
        <f t="shared" si="4"/>
        <v>0</v>
      </c>
    </row>
    <row r="16" spans="1:15" s="50" customFormat="1" x14ac:dyDescent="0.55000000000000004">
      <c r="A16" s="62">
        <v>10</v>
      </c>
      <c r="B16" s="52">
        <v>5101020103</v>
      </c>
      <c r="C16" s="52" t="s">
        <v>65</v>
      </c>
      <c r="D16" s="53"/>
      <c r="E16" s="53"/>
      <c r="F16" s="54">
        <f t="shared" si="0"/>
        <v>0</v>
      </c>
      <c r="G16" s="53"/>
      <c r="H16" s="53"/>
      <c r="I16" s="53">
        <f t="shared" si="1"/>
        <v>0</v>
      </c>
      <c r="J16" s="54"/>
      <c r="K16" s="54">
        <f t="shared" si="2"/>
        <v>0</v>
      </c>
      <c r="L16" s="54"/>
      <c r="M16" s="54"/>
      <c r="N16" s="54">
        <f t="shared" si="3"/>
        <v>0</v>
      </c>
      <c r="O16" s="54">
        <f t="shared" si="4"/>
        <v>0</v>
      </c>
    </row>
    <row r="17" spans="1:15" s="50" customFormat="1" x14ac:dyDescent="0.55000000000000004">
      <c r="A17" s="62">
        <v>11</v>
      </c>
      <c r="B17" s="52">
        <v>5101020104</v>
      </c>
      <c r="C17" s="52" t="s">
        <v>66</v>
      </c>
      <c r="D17" s="53"/>
      <c r="E17" s="53"/>
      <c r="F17" s="54">
        <f t="shared" si="0"/>
        <v>0</v>
      </c>
      <c r="G17" s="53"/>
      <c r="H17" s="53"/>
      <c r="I17" s="53">
        <f t="shared" si="1"/>
        <v>0</v>
      </c>
      <c r="J17" s="54"/>
      <c r="K17" s="54">
        <f t="shared" si="2"/>
        <v>0</v>
      </c>
      <c r="L17" s="54"/>
      <c r="M17" s="54"/>
      <c r="N17" s="54">
        <f t="shared" si="3"/>
        <v>0</v>
      </c>
      <c r="O17" s="54">
        <f t="shared" si="4"/>
        <v>0</v>
      </c>
    </row>
    <row r="18" spans="1:15" s="50" customFormat="1" x14ac:dyDescent="0.55000000000000004">
      <c r="A18" s="62">
        <v>12</v>
      </c>
      <c r="B18" s="52">
        <v>5101020105</v>
      </c>
      <c r="C18" s="52" t="s">
        <v>67</v>
      </c>
      <c r="D18" s="53"/>
      <c r="E18" s="53"/>
      <c r="F18" s="54">
        <f t="shared" si="0"/>
        <v>0</v>
      </c>
      <c r="G18" s="53"/>
      <c r="H18" s="53"/>
      <c r="I18" s="53">
        <f t="shared" si="1"/>
        <v>0</v>
      </c>
      <c r="J18" s="54"/>
      <c r="K18" s="54">
        <f t="shared" si="2"/>
        <v>0</v>
      </c>
      <c r="L18" s="54"/>
      <c r="M18" s="54"/>
      <c r="N18" s="54">
        <f t="shared" si="3"/>
        <v>0</v>
      </c>
      <c r="O18" s="54">
        <f t="shared" si="4"/>
        <v>0</v>
      </c>
    </row>
    <row r="19" spans="1:15" s="50" customFormat="1" x14ac:dyDescent="0.55000000000000004">
      <c r="A19" s="62">
        <v>13</v>
      </c>
      <c r="B19" s="64">
        <v>5101020106</v>
      </c>
      <c r="C19" s="64" t="s">
        <v>68</v>
      </c>
      <c r="D19" s="53">
        <v>102800</v>
      </c>
      <c r="E19" s="53"/>
      <c r="F19" s="54">
        <f t="shared" si="0"/>
        <v>102800</v>
      </c>
      <c r="G19" s="53"/>
      <c r="H19" s="53"/>
      <c r="I19" s="53">
        <f t="shared" si="1"/>
        <v>0</v>
      </c>
      <c r="J19" s="54"/>
      <c r="K19" s="54">
        <f t="shared" si="2"/>
        <v>102800</v>
      </c>
      <c r="L19" s="54"/>
      <c r="M19" s="54"/>
      <c r="N19" s="54">
        <f t="shared" si="3"/>
        <v>0</v>
      </c>
      <c r="O19" s="54">
        <f t="shared" si="4"/>
        <v>102800</v>
      </c>
    </row>
    <row r="20" spans="1:15" s="50" customFormat="1" x14ac:dyDescent="0.55000000000000004">
      <c r="A20" s="62">
        <v>14</v>
      </c>
      <c r="B20" s="52">
        <v>5101020108</v>
      </c>
      <c r="C20" s="52" t="s">
        <v>69</v>
      </c>
      <c r="D20" s="53">
        <v>522838.70999999996</v>
      </c>
      <c r="E20" s="53"/>
      <c r="F20" s="54">
        <f t="shared" si="0"/>
        <v>522838.70999999996</v>
      </c>
      <c r="G20" s="53"/>
      <c r="H20" s="53"/>
      <c r="I20" s="53">
        <f t="shared" si="1"/>
        <v>0</v>
      </c>
      <c r="J20" s="54"/>
      <c r="K20" s="54">
        <f t="shared" si="2"/>
        <v>522838.70999999996</v>
      </c>
      <c r="L20" s="54"/>
      <c r="M20" s="54"/>
      <c r="N20" s="54">
        <f t="shared" si="3"/>
        <v>0</v>
      </c>
      <c r="O20" s="54">
        <f t="shared" si="4"/>
        <v>522838.70999999996</v>
      </c>
    </row>
    <row r="21" spans="1:15" s="50" customFormat="1" x14ac:dyDescent="0.55000000000000004">
      <c r="A21" s="62">
        <v>15</v>
      </c>
      <c r="B21" s="52">
        <v>5101020109</v>
      </c>
      <c r="C21" s="52" t="s">
        <v>70</v>
      </c>
      <c r="D21" s="53"/>
      <c r="E21" s="53"/>
      <c r="F21" s="54">
        <f t="shared" si="0"/>
        <v>0</v>
      </c>
      <c r="G21" s="53"/>
      <c r="H21" s="53"/>
      <c r="I21" s="53">
        <f t="shared" si="1"/>
        <v>0</v>
      </c>
      <c r="J21" s="54"/>
      <c r="K21" s="54">
        <f t="shared" si="2"/>
        <v>0</v>
      </c>
      <c r="L21" s="54"/>
      <c r="M21" s="54"/>
      <c r="N21" s="54">
        <f t="shared" si="3"/>
        <v>0</v>
      </c>
      <c r="O21" s="54">
        <f t="shared" si="4"/>
        <v>0</v>
      </c>
    </row>
    <row r="22" spans="1:15" s="50" customFormat="1" x14ac:dyDescent="0.55000000000000004">
      <c r="A22" s="62">
        <v>16</v>
      </c>
      <c r="B22" s="52">
        <v>5101020110</v>
      </c>
      <c r="C22" s="52" t="s">
        <v>115</v>
      </c>
      <c r="D22" s="53"/>
      <c r="E22" s="53"/>
      <c r="F22" s="54">
        <f t="shared" si="0"/>
        <v>0</v>
      </c>
      <c r="G22" s="53"/>
      <c r="H22" s="53"/>
      <c r="I22" s="53">
        <f t="shared" si="1"/>
        <v>0</v>
      </c>
      <c r="J22" s="54"/>
      <c r="K22" s="54"/>
      <c r="L22" s="54"/>
      <c r="M22" s="54"/>
      <c r="N22" s="54">
        <f t="shared" si="3"/>
        <v>0</v>
      </c>
      <c r="O22" s="54">
        <f t="shared" si="4"/>
        <v>0</v>
      </c>
    </row>
    <row r="23" spans="1:15" s="50" customFormat="1" x14ac:dyDescent="0.55000000000000004">
      <c r="A23" s="62">
        <v>17</v>
      </c>
      <c r="B23" s="52">
        <v>5101020113</v>
      </c>
      <c r="C23" s="52" t="s">
        <v>71</v>
      </c>
      <c r="D23" s="53"/>
      <c r="E23" s="53"/>
      <c r="F23" s="54">
        <f t="shared" si="0"/>
        <v>0</v>
      </c>
      <c r="G23" s="53"/>
      <c r="H23" s="53"/>
      <c r="I23" s="53">
        <f t="shared" si="1"/>
        <v>0</v>
      </c>
      <c r="J23" s="54"/>
      <c r="K23" s="54">
        <f t="shared" si="2"/>
        <v>0</v>
      </c>
      <c r="L23" s="54"/>
      <c r="M23" s="54"/>
      <c r="N23" s="54">
        <f t="shared" si="3"/>
        <v>0</v>
      </c>
      <c r="O23" s="54">
        <f t="shared" si="4"/>
        <v>0</v>
      </c>
    </row>
    <row r="24" spans="1:15" s="50" customFormat="1" x14ac:dyDescent="0.55000000000000004">
      <c r="A24" s="62">
        <v>18</v>
      </c>
      <c r="B24" s="52">
        <v>5101020114</v>
      </c>
      <c r="C24" s="52" t="s">
        <v>116</v>
      </c>
      <c r="D24" s="53"/>
      <c r="E24" s="53"/>
      <c r="F24" s="54">
        <f t="shared" si="0"/>
        <v>0</v>
      </c>
      <c r="G24" s="53"/>
      <c r="H24" s="53"/>
      <c r="I24" s="53">
        <f t="shared" si="1"/>
        <v>0</v>
      </c>
      <c r="J24" s="54"/>
      <c r="K24" s="54">
        <f t="shared" si="2"/>
        <v>0</v>
      </c>
      <c r="L24" s="54"/>
      <c r="M24" s="54"/>
      <c r="N24" s="54">
        <f t="shared" si="3"/>
        <v>0</v>
      </c>
      <c r="O24" s="54">
        <f t="shared" si="4"/>
        <v>0</v>
      </c>
    </row>
    <row r="25" spans="1:15" s="50" customFormat="1" x14ac:dyDescent="0.55000000000000004">
      <c r="A25" s="62">
        <v>19</v>
      </c>
      <c r="B25" s="52">
        <v>5101020116</v>
      </c>
      <c r="C25" s="52" t="s">
        <v>117</v>
      </c>
      <c r="D25" s="53">
        <v>1920</v>
      </c>
      <c r="E25" s="53"/>
      <c r="F25" s="54">
        <f t="shared" si="0"/>
        <v>1920</v>
      </c>
      <c r="G25" s="53"/>
      <c r="H25" s="53"/>
      <c r="I25" s="53">
        <f t="shared" si="1"/>
        <v>0</v>
      </c>
      <c r="J25" s="54"/>
      <c r="K25" s="54">
        <f t="shared" si="2"/>
        <v>1920</v>
      </c>
      <c r="L25" s="54"/>
      <c r="M25" s="54"/>
      <c r="N25" s="54">
        <f t="shared" si="3"/>
        <v>0</v>
      </c>
      <c r="O25" s="54">
        <f t="shared" si="4"/>
        <v>1920</v>
      </c>
    </row>
    <row r="26" spans="1:15" s="50" customFormat="1" x14ac:dyDescent="0.55000000000000004">
      <c r="A26" s="62">
        <v>20</v>
      </c>
      <c r="B26" s="52">
        <v>5101020199</v>
      </c>
      <c r="C26" s="52" t="s">
        <v>118</v>
      </c>
      <c r="D26" s="53"/>
      <c r="E26" s="53"/>
      <c r="F26" s="54">
        <f t="shared" si="0"/>
        <v>0</v>
      </c>
      <c r="G26" s="53"/>
      <c r="H26" s="53"/>
      <c r="I26" s="53">
        <f t="shared" si="1"/>
        <v>0</v>
      </c>
      <c r="J26" s="54"/>
      <c r="K26" s="54">
        <f t="shared" si="2"/>
        <v>0</v>
      </c>
      <c r="L26" s="54"/>
      <c r="M26" s="54"/>
      <c r="N26" s="54">
        <f t="shared" si="3"/>
        <v>0</v>
      </c>
      <c r="O26" s="54">
        <f t="shared" si="4"/>
        <v>0</v>
      </c>
    </row>
    <row r="27" spans="1:15" s="50" customFormat="1" x14ac:dyDescent="0.55000000000000004">
      <c r="A27" s="62">
        <v>21</v>
      </c>
      <c r="B27" s="52">
        <v>5101030101</v>
      </c>
      <c r="C27" s="52" t="s">
        <v>72</v>
      </c>
      <c r="D27" s="53"/>
      <c r="E27" s="53"/>
      <c r="F27" s="54">
        <f t="shared" si="0"/>
        <v>0</v>
      </c>
      <c r="G27" s="53"/>
      <c r="H27" s="53"/>
      <c r="I27" s="53">
        <f t="shared" si="1"/>
        <v>0</v>
      </c>
      <c r="J27" s="54"/>
      <c r="K27" s="54">
        <f t="shared" si="2"/>
        <v>0</v>
      </c>
      <c r="L27" s="54"/>
      <c r="M27" s="54"/>
      <c r="N27" s="54">
        <f t="shared" si="3"/>
        <v>0</v>
      </c>
      <c r="O27" s="54">
        <f t="shared" si="4"/>
        <v>0</v>
      </c>
    </row>
    <row r="28" spans="1:15" s="50" customFormat="1" x14ac:dyDescent="0.55000000000000004">
      <c r="A28" s="62">
        <v>22</v>
      </c>
      <c r="B28" s="52">
        <v>5101030205</v>
      </c>
      <c r="C28" s="52" t="s">
        <v>73</v>
      </c>
      <c r="D28" s="53"/>
      <c r="E28" s="53"/>
      <c r="F28" s="54">
        <f t="shared" si="0"/>
        <v>0</v>
      </c>
      <c r="G28" s="53"/>
      <c r="H28" s="53"/>
      <c r="I28" s="53">
        <f t="shared" si="1"/>
        <v>0</v>
      </c>
      <c r="J28" s="54"/>
      <c r="K28" s="54">
        <f t="shared" si="2"/>
        <v>0</v>
      </c>
      <c r="L28" s="54"/>
      <c r="M28" s="54"/>
      <c r="N28" s="54">
        <f t="shared" si="3"/>
        <v>0</v>
      </c>
      <c r="O28" s="54">
        <f t="shared" si="4"/>
        <v>0</v>
      </c>
    </row>
    <row r="29" spans="1:15" s="50" customFormat="1" x14ac:dyDescent="0.55000000000000004">
      <c r="A29" s="62">
        <v>23</v>
      </c>
      <c r="B29" s="52">
        <v>5101030206</v>
      </c>
      <c r="C29" s="52" t="s">
        <v>74</v>
      </c>
      <c r="D29" s="53"/>
      <c r="E29" s="53"/>
      <c r="F29" s="54">
        <f t="shared" si="0"/>
        <v>0</v>
      </c>
      <c r="G29" s="53"/>
      <c r="H29" s="53"/>
      <c r="I29" s="53">
        <f t="shared" si="1"/>
        <v>0</v>
      </c>
      <c r="J29" s="54"/>
      <c r="K29" s="54">
        <f t="shared" si="2"/>
        <v>0</v>
      </c>
      <c r="L29" s="54"/>
      <c r="M29" s="54"/>
      <c r="N29" s="54">
        <f t="shared" si="3"/>
        <v>0</v>
      </c>
      <c r="O29" s="54">
        <f t="shared" si="4"/>
        <v>0</v>
      </c>
    </row>
    <row r="30" spans="1:15" s="50" customFormat="1" x14ac:dyDescent="0.55000000000000004">
      <c r="A30" s="62">
        <v>24</v>
      </c>
      <c r="B30" s="52">
        <v>5101030207</v>
      </c>
      <c r="C30" s="52" t="s">
        <v>75</v>
      </c>
      <c r="D30" s="53"/>
      <c r="E30" s="53"/>
      <c r="F30" s="54">
        <f t="shared" si="0"/>
        <v>0</v>
      </c>
      <c r="G30" s="53"/>
      <c r="H30" s="53"/>
      <c r="I30" s="53">
        <f t="shared" si="1"/>
        <v>0</v>
      </c>
      <c r="J30" s="54"/>
      <c r="K30" s="54">
        <f t="shared" si="2"/>
        <v>0</v>
      </c>
      <c r="L30" s="54"/>
      <c r="M30" s="54"/>
      <c r="N30" s="54">
        <f t="shared" si="3"/>
        <v>0</v>
      </c>
      <c r="O30" s="54">
        <f t="shared" si="4"/>
        <v>0</v>
      </c>
    </row>
    <row r="31" spans="1:15" s="50" customFormat="1" x14ac:dyDescent="0.55000000000000004">
      <c r="A31" s="62">
        <v>25</v>
      </c>
      <c r="B31" s="52">
        <v>5101030208</v>
      </c>
      <c r="C31" s="52" t="s">
        <v>76</v>
      </c>
      <c r="D31" s="53"/>
      <c r="E31" s="53"/>
      <c r="F31" s="54">
        <f t="shared" si="0"/>
        <v>0</v>
      </c>
      <c r="G31" s="53"/>
      <c r="H31" s="53"/>
      <c r="I31" s="53">
        <f t="shared" si="1"/>
        <v>0</v>
      </c>
      <c r="J31" s="54"/>
      <c r="K31" s="54">
        <f t="shared" si="2"/>
        <v>0</v>
      </c>
      <c r="L31" s="54"/>
      <c r="M31" s="54"/>
      <c r="N31" s="54">
        <f t="shared" si="3"/>
        <v>0</v>
      </c>
      <c r="O31" s="54">
        <f t="shared" si="4"/>
        <v>0</v>
      </c>
    </row>
    <row r="32" spans="1:15" s="50" customFormat="1" x14ac:dyDescent="0.55000000000000004">
      <c r="A32" s="62">
        <v>26</v>
      </c>
      <c r="B32" s="52">
        <v>5101040102</v>
      </c>
      <c r="C32" s="52" t="s">
        <v>77</v>
      </c>
      <c r="D32" s="53"/>
      <c r="E32" s="53"/>
      <c r="F32" s="54">
        <f t="shared" si="0"/>
        <v>0</v>
      </c>
      <c r="G32" s="53"/>
      <c r="H32" s="53"/>
      <c r="I32" s="53">
        <f t="shared" si="1"/>
        <v>0</v>
      </c>
      <c r="J32" s="54"/>
      <c r="K32" s="54">
        <f t="shared" si="2"/>
        <v>0</v>
      </c>
      <c r="L32" s="54"/>
      <c r="M32" s="54"/>
      <c r="N32" s="54">
        <f t="shared" si="3"/>
        <v>0</v>
      </c>
      <c r="O32" s="54">
        <f t="shared" si="4"/>
        <v>0</v>
      </c>
    </row>
    <row r="33" spans="1:15" s="50" customFormat="1" x14ac:dyDescent="0.55000000000000004">
      <c r="A33" s="62">
        <v>27</v>
      </c>
      <c r="B33" s="52">
        <v>5101040104</v>
      </c>
      <c r="C33" s="52" t="s">
        <v>78</v>
      </c>
      <c r="D33" s="53"/>
      <c r="E33" s="53"/>
      <c r="F33" s="54">
        <f t="shared" si="0"/>
        <v>0</v>
      </c>
      <c r="G33" s="53"/>
      <c r="H33" s="53"/>
      <c r="I33" s="53">
        <f t="shared" si="1"/>
        <v>0</v>
      </c>
      <c r="J33" s="54"/>
      <c r="K33" s="54">
        <f t="shared" si="2"/>
        <v>0</v>
      </c>
      <c r="L33" s="54"/>
      <c r="M33" s="54"/>
      <c r="N33" s="54">
        <f t="shared" si="3"/>
        <v>0</v>
      </c>
      <c r="O33" s="54">
        <f t="shared" si="4"/>
        <v>0</v>
      </c>
    </row>
    <row r="34" spans="1:15" s="50" customFormat="1" x14ac:dyDescent="0.55000000000000004">
      <c r="A34" s="62">
        <v>28</v>
      </c>
      <c r="B34" s="52">
        <v>5101040105</v>
      </c>
      <c r="C34" s="52" t="s">
        <v>79</v>
      </c>
      <c r="D34" s="53"/>
      <c r="E34" s="53"/>
      <c r="F34" s="54">
        <f t="shared" si="0"/>
        <v>0</v>
      </c>
      <c r="G34" s="53"/>
      <c r="H34" s="53"/>
      <c r="I34" s="53">
        <f t="shared" si="1"/>
        <v>0</v>
      </c>
      <c r="J34" s="54"/>
      <c r="K34" s="54">
        <f t="shared" si="2"/>
        <v>0</v>
      </c>
      <c r="L34" s="54"/>
      <c r="M34" s="54"/>
      <c r="N34" s="54">
        <f t="shared" si="3"/>
        <v>0</v>
      </c>
      <c r="O34" s="54">
        <f t="shared" si="4"/>
        <v>0</v>
      </c>
    </row>
    <row r="35" spans="1:15" s="50" customFormat="1" x14ac:dyDescent="0.55000000000000004">
      <c r="A35" s="62">
        <v>29</v>
      </c>
      <c r="B35" s="52">
        <v>5101040106</v>
      </c>
      <c r="C35" s="52" t="s">
        <v>37</v>
      </c>
      <c r="D35" s="53">
        <v>42400</v>
      </c>
      <c r="E35" s="53"/>
      <c r="F35" s="54">
        <f t="shared" si="0"/>
        <v>42400</v>
      </c>
      <c r="G35" s="53"/>
      <c r="H35" s="53"/>
      <c r="I35" s="53">
        <f t="shared" si="1"/>
        <v>0</v>
      </c>
      <c r="J35" s="54"/>
      <c r="K35" s="54">
        <f t="shared" si="2"/>
        <v>42400</v>
      </c>
      <c r="L35" s="54"/>
      <c r="M35" s="54"/>
      <c r="N35" s="54">
        <f t="shared" si="3"/>
        <v>0</v>
      </c>
      <c r="O35" s="54">
        <f t="shared" si="4"/>
        <v>42400</v>
      </c>
    </row>
    <row r="36" spans="1:15" s="50" customFormat="1" x14ac:dyDescent="0.55000000000000004">
      <c r="A36" s="62">
        <v>30</v>
      </c>
      <c r="B36" s="52">
        <v>5101040107</v>
      </c>
      <c r="C36" s="52" t="s">
        <v>80</v>
      </c>
      <c r="D36" s="53"/>
      <c r="E36" s="53"/>
      <c r="F36" s="54">
        <f t="shared" si="0"/>
        <v>0</v>
      </c>
      <c r="G36" s="53"/>
      <c r="H36" s="53"/>
      <c r="I36" s="53">
        <f t="shared" si="1"/>
        <v>0</v>
      </c>
      <c r="J36" s="54"/>
      <c r="K36" s="54">
        <f t="shared" si="2"/>
        <v>0</v>
      </c>
      <c r="L36" s="54"/>
      <c r="M36" s="54"/>
      <c r="N36" s="54">
        <f t="shared" si="3"/>
        <v>0</v>
      </c>
      <c r="O36" s="54">
        <f t="shared" si="4"/>
        <v>0</v>
      </c>
    </row>
    <row r="37" spans="1:15" s="50" customFormat="1" x14ac:dyDescent="0.55000000000000004">
      <c r="A37" s="62">
        <v>31</v>
      </c>
      <c r="B37" s="52">
        <v>5101040108</v>
      </c>
      <c r="C37" s="52" t="s">
        <v>81</v>
      </c>
      <c r="D37" s="53"/>
      <c r="E37" s="53"/>
      <c r="F37" s="54">
        <f t="shared" si="0"/>
        <v>0</v>
      </c>
      <c r="G37" s="53"/>
      <c r="H37" s="53"/>
      <c r="I37" s="53">
        <f t="shared" si="1"/>
        <v>0</v>
      </c>
      <c r="J37" s="54"/>
      <c r="K37" s="54">
        <f t="shared" si="2"/>
        <v>0</v>
      </c>
      <c r="L37" s="54"/>
      <c r="M37" s="54"/>
      <c r="N37" s="54">
        <f t="shared" si="3"/>
        <v>0</v>
      </c>
      <c r="O37" s="54">
        <f t="shared" si="4"/>
        <v>0</v>
      </c>
    </row>
    <row r="38" spans="1:15" s="50" customFormat="1" x14ac:dyDescent="0.55000000000000004">
      <c r="A38" s="62">
        <v>32</v>
      </c>
      <c r="B38" s="52">
        <v>5101040120</v>
      </c>
      <c r="C38" s="52" t="s">
        <v>82</v>
      </c>
      <c r="D38" s="53"/>
      <c r="E38" s="53"/>
      <c r="F38" s="54">
        <f t="shared" si="0"/>
        <v>0</v>
      </c>
      <c r="G38" s="53"/>
      <c r="H38" s="53"/>
      <c r="I38" s="53">
        <f t="shared" si="1"/>
        <v>0</v>
      </c>
      <c r="J38" s="54"/>
      <c r="K38" s="54">
        <f t="shared" si="2"/>
        <v>0</v>
      </c>
      <c r="L38" s="54"/>
      <c r="M38" s="54"/>
      <c r="N38" s="54">
        <f t="shared" si="3"/>
        <v>0</v>
      </c>
      <c r="O38" s="54">
        <f t="shared" si="4"/>
        <v>0</v>
      </c>
    </row>
    <row r="39" spans="1:15" s="50" customFormat="1" x14ac:dyDescent="0.55000000000000004">
      <c r="A39" s="62">
        <v>33</v>
      </c>
      <c r="B39" s="52">
        <v>5101040202</v>
      </c>
      <c r="C39" s="52" t="s">
        <v>72</v>
      </c>
      <c r="D39" s="53"/>
      <c r="E39" s="53"/>
      <c r="F39" s="54">
        <f t="shared" si="0"/>
        <v>0</v>
      </c>
      <c r="G39" s="53"/>
      <c r="H39" s="53"/>
      <c r="I39" s="53">
        <f t="shared" si="1"/>
        <v>0</v>
      </c>
      <c r="J39" s="54"/>
      <c r="K39" s="54">
        <f t="shared" si="2"/>
        <v>0</v>
      </c>
      <c r="L39" s="54"/>
      <c r="M39" s="54"/>
      <c r="N39" s="54">
        <f t="shared" si="3"/>
        <v>0</v>
      </c>
      <c r="O39" s="54">
        <f t="shared" si="4"/>
        <v>0</v>
      </c>
    </row>
    <row r="40" spans="1:15" s="50" customFormat="1" x14ac:dyDescent="0.55000000000000004">
      <c r="A40" s="62">
        <v>34</v>
      </c>
      <c r="B40" s="52">
        <v>5101040204</v>
      </c>
      <c r="C40" s="52" t="s">
        <v>119</v>
      </c>
      <c r="D40" s="53"/>
      <c r="E40" s="53"/>
      <c r="F40" s="54">
        <f t="shared" si="0"/>
        <v>0</v>
      </c>
      <c r="G40" s="53"/>
      <c r="H40" s="53"/>
      <c r="I40" s="53">
        <f t="shared" si="1"/>
        <v>0</v>
      </c>
      <c r="J40" s="54"/>
      <c r="K40" s="54">
        <f t="shared" si="2"/>
        <v>0</v>
      </c>
      <c r="L40" s="54"/>
      <c r="M40" s="54"/>
      <c r="N40" s="54">
        <f t="shared" si="3"/>
        <v>0</v>
      </c>
      <c r="O40" s="54">
        <f t="shared" si="4"/>
        <v>0</v>
      </c>
    </row>
    <row r="41" spans="1:15" s="50" customFormat="1" x14ac:dyDescent="0.55000000000000004">
      <c r="A41" s="62">
        <v>35</v>
      </c>
      <c r="B41" s="52">
        <v>5101040205</v>
      </c>
      <c r="C41" s="52" t="s">
        <v>120</v>
      </c>
      <c r="D41" s="53"/>
      <c r="E41" s="53"/>
      <c r="F41" s="54">
        <f t="shared" si="0"/>
        <v>0</v>
      </c>
      <c r="G41" s="53"/>
      <c r="H41" s="53"/>
      <c r="I41" s="53">
        <f t="shared" si="1"/>
        <v>0</v>
      </c>
      <c r="J41" s="54"/>
      <c r="K41" s="54">
        <f t="shared" si="2"/>
        <v>0</v>
      </c>
      <c r="L41" s="54"/>
      <c r="M41" s="54"/>
      <c r="N41" s="54">
        <f t="shared" si="3"/>
        <v>0</v>
      </c>
      <c r="O41" s="54">
        <f t="shared" si="4"/>
        <v>0</v>
      </c>
    </row>
    <row r="42" spans="1:15" s="50" customFormat="1" x14ac:dyDescent="0.55000000000000004">
      <c r="A42" s="62">
        <v>36</v>
      </c>
      <c r="B42" s="52">
        <v>5101040206</v>
      </c>
      <c r="C42" s="52" t="s">
        <v>121</v>
      </c>
      <c r="D42" s="53"/>
      <c r="E42" s="53"/>
      <c r="F42" s="54">
        <f t="shared" si="0"/>
        <v>0</v>
      </c>
      <c r="G42" s="53"/>
      <c r="H42" s="53"/>
      <c r="I42" s="53">
        <f t="shared" si="1"/>
        <v>0</v>
      </c>
      <c r="J42" s="54"/>
      <c r="K42" s="54">
        <f t="shared" si="2"/>
        <v>0</v>
      </c>
      <c r="L42" s="54"/>
      <c r="M42" s="54"/>
      <c r="N42" s="54">
        <f t="shared" si="3"/>
        <v>0</v>
      </c>
      <c r="O42" s="54">
        <f t="shared" si="4"/>
        <v>0</v>
      </c>
    </row>
    <row r="43" spans="1:15" s="50" customFormat="1" x14ac:dyDescent="0.55000000000000004">
      <c r="A43" s="62">
        <v>37</v>
      </c>
      <c r="B43" s="52">
        <v>5101040207</v>
      </c>
      <c r="C43" s="52" t="s">
        <v>122</v>
      </c>
      <c r="D43" s="53"/>
      <c r="E43" s="53"/>
      <c r="F43" s="54">
        <f t="shared" si="0"/>
        <v>0</v>
      </c>
      <c r="G43" s="53"/>
      <c r="H43" s="53"/>
      <c r="I43" s="53">
        <f t="shared" si="1"/>
        <v>0</v>
      </c>
      <c r="J43" s="54"/>
      <c r="K43" s="54">
        <f t="shared" si="2"/>
        <v>0</v>
      </c>
      <c r="L43" s="54"/>
      <c r="M43" s="54"/>
      <c r="N43" s="54">
        <f t="shared" si="3"/>
        <v>0</v>
      </c>
      <c r="O43" s="54">
        <f t="shared" si="4"/>
        <v>0</v>
      </c>
    </row>
    <row r="44" spans="1:15" s="50" customFormat="1" x14ac:dyDescent="0.55000000000000004">
      <c r="A44" s="62">
        <v>38</v>
      </c>
      <c r="B44" s="52">
        <v>5102010106</v>
      </c>
      <c r="C44" s="52" t="s">
        <v>12</v>
      </c>
      <c r="D44" s="53">
        <v>100355.62</v>
      </c>
      <c r="E44" s="53"/>
      <c r="F44" s="54">
        <f t="shared" si="0"/>
        <v>100355.62</v>
      </c>
      <c r="G44" s="53"/>
      <c r="H44" s="53"/>
      <c r="I44" s="53">
        <f t="shared" si="1"/>
        <v>0</v>
      </c>
      <c r="J44" s="54"/>
      <c r="K44" s="54">
        <f t="shared" si="2"/>
        <v>100355.62</v>
      </c>
      <c r="L44" s="54"/>
      <c r="M44" s="54"/>
      <c r="N44" s="54">
        <f t="shared" si="3"/>
        <v>0</v>
      </c>
      <c r="O44" s="54">
        <f t="shared" si="4"/>
        <v>100355.62</v>
      </c>
    </row>
    <row r="45" spans="1:15" s="50" customFormat="1" x14ac:dyDescent="0.55000000000000004">
      <c r="A45" s="62">
        <v>39</v>
      </c>
      <c r="B45" s="52">
        <v>5102010199</v>
      </c>
      <c r="C45" s="52" t="s">
        <v>123</v>
      </c>
      <c r="D45" s="53">
        <f>6754+40600</f>
        <v>47354</v>
      </c>
      <c r="E45" s="53"/>
      <c r="F45" s="54">
        <f t="shared" si="0"/>
        <v>47354</v>
      </c>
      <c r="G45" s="53"/>
      <c r="H45" s="53"/>
      <c r="I45" s="53">
        <f t="shared" si="1"/>
        <v>0</v>
      </c>
      <c r="J45" s="54"/>
      <c r="K45" s="54">
        <f t="shared" si="2"/>
        <v>47354</v>
      </c>
      <c r="L45" s="54"/>
      <c r="M45" s="54"/>
      <c r="N45" s="54">
        <f t="shared" si="3"/>
        <v>0</v>
      </c>
      <c r="O45" s="54">
        <f t="shared" si="4"/>
        <v>47354</v>
      </c>
    </row>
    <row r="46" spans="1:15" s="50" customFormat="1" x14ac:dyDescent="0.55000000000000004">
      <c r="A46" s="65">
        <v>40</v>
      </c>
      <c r="B46" s="66">
        <v>5102020199</v>
      </c>
      <c r="C46" s="66" t="s">
        <v>124</v>
      </c>
      <c r="D46" s="53"/>
      <c r="E46" s="53"/>
      <c r="F46" s="54">
        <f t="shared" si="0"/>
        <v>0</v>
      </c>
      <c r="G46" s="53"/>
      <c r="H46" s="53"/>
      <c r="I46" s="53">
        <f t="shared" si="1"/>
        <v>0</v>
      </c>
      <c r="J46" s="54"/>
      <c r="K46" s="54">
        <f t="shared" si="2"/>
        <v>0</v>
      </c>
      <c r="L46" s="54"/>
      <c r="M46" s="54"/>
      <c r="N46" s="54">
        <f t="shared" si="3"/>
        <v>0</v>
      </c>
      <c r="O46" s="54">
        <f t="shared" si="4"/>
        <v>0</v>
      </c>
    </row>
    <row r="47" spans="1:15" s="50" customFormat="1" x14ac:dyDescent="0.55000000000000004">
      <c r="A47" s="62">
        <v>41</v>
      </c>
      <c r="B47" s="52">
        <v>5102030199</v>
      </c>
      <c r="C47" s="52" t="s">
        <v>83</v>
      </c>
      <c r="D47" s="53"/>
      <c r="E47" s="53"/>
      <c r="F47" s="54">
        <f t="shared" si="0"/>
        <v>0</v>
      </c>
      <c r="G47" s="53"/>
      <c r="H47" s="53"/>
      <c r="I47" s="53">
        <f t="shared" si="1"/>
        <v>0</v>
      </c>
      <c r="J47" s="54"/>
      <c r="K47" s="54">
        <f t="shared" si="2"/>
        <v>0</v>
      </c>
      <c r="L47" s="54"/>
      <c r="M47" s="54"/>
      <c r="N47" s="54">
        <f t="shared" si="3"/>
        <v>0</v>
      </c>
      <c r="O47" s="54">
        <f t="shared" si="4"/>
        <v>0</v>
      </c>
    </row>
    <row r="48" spans="1:15" s="50" customFormat="1" x14ac:dyDescent="0.55000000000000004">
      <c r="A48" s="62">
        <v>42</v>
      </c>
      <c r="B48" s="52">
        <v>5103010102</v>
      </c>
      <c r="C48" s="52" t="s">
        <v>7</v>
      </c>
      <c r="D48" s="53">
        <v>480</v>
      </c>
      <c r="E48" s="53"/>
      <c r="F48" s="54">
        <f t="shared" si="0"/>
        <v>480</v>
      </c>
      <c r="G48" s="53"/>
      <c r="H48" s="53"/>
      <c r="I48" s="53">
        <f t="shared" si="1"/>
        <v>0</v>
      </c>
      <c r="J48" s="54"/>
      <c r="K48" s="54">
        <f t="shared" si="2"/>
        <v>480</v>
      </c>
      <c r="L48" s="54"/>
      <c r="M48" s="54"/>
      <c r="N48" s="54">
        <f t="shared" si="3"/>
        <v>0</v>
      </c>
      <c r="O48" s="54">
        <f t="shared" si="4"/>
        <v>480</v>
      </c>
    </row>
    <row r="49" spans="1:15" s="50" customFormat="1" x14ac:dyDescent="0.55000000000000004">
      <c r="A49" s="62">
        <v>43</v>
      </c>
      <c r="B49" s="52">
        <v>5103010103</v>
      </c>
      <c r="C49" s="52" t="s">
        <v>8</v>
      </c>
      <c r="D49" s="53">
        <v>800</v>
      </c>
      <c r="E49" s="53"/>
      <c r="F49" s="54">
        <f t="shared" si="0"/>
        <v>800</v>
      </c>
      <c r="G49" s="53"/>
      <c r="H49" s="53"/>
      <c r="I49" s="53">
        <f t="shared" si="1"/>
        <v>0</v>
      </c>
      <c r="J49" s="54"/>
      <c r="K49" s="54">
        <f t="shared" si="2"/>
        <v>800</v>
      </c>
      <c r="L49" s="54"/>
      <c r="M49" s="54"/>
      <c r="N49" s="54">
        <f t="shared" si="3"/>
        <v>0</v>
      </c>
      <c r="O49" s="54">
        <f t="shared" si="4"/>
        <v>800</v>
      </c>
    </row>
    <row r="50" spans="1:15" s="50" customFormat="1" x14ac:dyDescent="0.55000000000000004">
      <c r="A50" s="62">
        <v>44</v>
      </c>
      <c r="B50" s="67">
        <v>5103010199</v>
      </c>
      <c r="C50" s="67" t="s">
        <v>84</v>
      </c>
      <c r="D50" s="58">
        <v>5650</v>
      </c>
      <c r="E50" s="58"/>
      <c r="F50" s="59">
        <f t="shared" si="0"/>
        <v>5650</v>
      </c>
      <c r="G50" s="58"/>
      <c r="H50" s="58"/>
      <c r="I50" s="58">
        <f t="shared" si="1"/>
        <v>0</v>
      </c>
      <c r="J50" s="59"/>
      <c r="K50" s="59">
        <f t="shared" si="2"/>
        <v>5650</v>
      </c>
      <c r="L50" s="59"/>
      <c r="M50" s="59"/>
      <c r="N50" s="59">
        <f t="shared" si="3"/>
        <v>0</v>
      </c>
      <c r="O50" s="59">
        <f t="shared" si="4"/>
        <v>5650</v>
      </c>
    </row>
    <row r="51" spans="1:15" s="50" customFormat="1" x14ac:dyDescent="0.55000000000000004">
      <c r="A51" s="65">
        <v>45</v>
      </c>
      <c r="B51" s="68">
        <v>5103020102</v>
      </c>
      <c r="C51" s="68" t="s">
        <v>7</v>
      </c>
      <c r="D51" s="58"/>
      <c r="E51" s="58"/>
      <c r="F51" s="59">
        <f t="shared" si="0"/>
        <v>0</v>
      </c>
      <c r="G51" s="58"/>
      <c r="H51" s="58"/>
      <c r="I51" s="58">
        <f t="shared" si="1"/>
        <v>0</v>
      </c>
      <c r="J51" s="59"/>
      <c r="K51" s="59">
        <f t="shared" si="2"/>
        <v>0</v>
      </c>
      <c r="L51" s="59"/>
      <c r="M51" s="59"/>
      <c r="N51" s="59">
        <f t="shared" si="3"/>
        <v>0</v>
      </c>
      <c r="O51" s="59">
        <f t="shared" si="4"/>
        <v>0</v>
      </c>
    </row>
    <row r="52" spans="1:15" s="50" customFormat="1" x14ac:dyDescent="0.55000000000000004">
      <c r="A52" s="62">
        <v>46</v>
      </c>
      <c r="B52" s="67">
        <v>5103020199</v>
      </c>
      <c r="C52" s="67" t="s">
        <v>125</v>
      </c>
      <c r="D52" s="58"/>
      <c r="E52" s="58"/>
      <c r="F52" s="59">
        <f t="shared" si="0"/>
        <v>0</v>
      </c>
      <c r="G52" s="58"/>
      <c r="H52" s="58"/>
      <c r="I52" s="58">
        <f t="shared" si="1"/>
        <v>0</v>
      </c>
      <c r="J52" s="59"/>
      <c r="K52" s="59">
        <f t="shared" si="2"/>
        <v>0</v>
      </c>
      <c r="L52" s="59"/>
      <c r="M52" s="59"/>
      <c r="N52" s="59">
        <f t="shared" si="3"/>
        <v>0</v>
      </c>
      <c r="O52" s="59">
        <f t="shared" si="4"/>
        <v>0</v>
      </c>
    </row>
    <row r="53" spans="1:15" s="50" customFormat="1" x14ac:dyDescent="0.55000000000000004">
      <c r="A53" s="62">
        <v>47</v>
      </c>
      <c r="B53" s="67">
        <v>5104010104</v>
      </c>
      <c r="C53" s="67" t="s">
        <v>85</v>
      </c>
      <c r="D53" s="58">
        <f>287718.67+28248+45657.1+111143.37</f>
        <v>472767.13999999996</v>
      </c>
      <c r="E53" s="58"/>
      <c r="F53" s="59">
        <f t="shared" si="0"/>
        <v>472767.13999999996</v>
      </c>
      <c r="G53" s="58"/>
      <c r="H53" s="58"/>
      <c r="I53" s="58">
        <f t="shared" si="1"/>
        <v>0</v>
      </c>
      <c r="J53" s="59"/>
      <c r="K53" s="59">
        <f t="shared" si="2"/>
        <v>472767.13999999996</v>
      </c>
      <c r="L53" s="59"/>
      <c r="M53" s="59"/>
      <c r="N53" s="59">
        <f t="shared" si="3"/>
        <v>0</v>
      </c>
      <c r="O53" s="59">
        <f t="shared" si="4"/>
        <v>472767.13999999996</v>
      </c>
    </row>
    <row r="54" spans="1:15" s="50" customFormat="1" x14ac:dyDescent="0.55000000000000004">
      <c r="A54" s="62">
        <v>48</v>
      </c>
      <c r="B54" s="67">
        <v>5104010107</v>
      </c>
      <c r="C54" s="67" t="s">
        <v>86</v>
      </c>
      <c r="D54" s="58"/>
      <c r="E54" s="58"/>
      <c r="F54" s="59">
        <f t="shared" si="0"/>
        <v>0</v>
      </c>
      <c r="G54" s="58">
        <f>24289+4280</f>
        <v>28569</v>
      </c>
      <c r="H54" s="58"/>
      <c r="I54" s="58">
        <f t="shared" si="1"/>
        <v>28569</v>
      </c>
      <c r="J54" s="59"/>
      <c r="K54" s="59">
        <f t="shared" si="2"/>
        <v>28569</v>
      </c>
      <c r="L54" s="59"/>
      <c r="M54" s="59"/>
      <c r="N54" s="59">
        <f t="shared" si="3"/>
        <v>0</v>
      </c>
      <c r="O54" s="59">
        <f t="shared" si="4"/>
        <v>28569</v>
      </c>
    </row>
    <row r="55" spans="1:15" s="50" customFormat="1" x14ac:dyDescent="0.55000000000000004">
      <c r="A55" s="62">
        <v>49</v>
      </c>
      <c r="B55" s="67">
        <v>5104010110</v>
      </c>
      <c r="C55" s="67" t="s">
        <v>18</v>
      </c>
      <c r="D55" s="58"/>
      <c r="E55" s="58"/>
      <c r="F55" s="59">
        <f t="shared" si="0"/>
        <v>0</v>
      </c>
      <c r="G55" s="58"/>
      <c r="H55" s="58"/>
      <c r="I55" s="58">
        <f t="shared" si="1"/>
        <v>0</v>
      </c>
      <c r="J55" s="59"/>
      <c r="K55" s="59">
        <f t="shared" si="2"/>
        <v>0</v>
      </c>
      <c r="L55" s="59"/>
      <c r="M55" s="59"/>
      <c r="N55" s="59">
        <f t="shared" si="3"/>
        <v>0</v>
      </c>
      <c r="O55" s="59">
        <f t="shared" si="4"/>
        <v>0</v>
      </c>
    </row>
    <row r="56" spans="1:15" s="50" customFormat="1" x14ac:dyDescent="0.55000000000000004">
      <c r="A56" s="62">
        <v>50</v>
      </c>
      <c r="B56" s="67">
        <v>5104010112</v>
      </c>
      <c r="C56" s="67" t="s">
        <v>126</v>
      </c>
      <c r="D56" s="58"/>
      <c r="E56" s="58"/>
      <c r="F56" s="59">
        <f t="shared" si="0"/>
        <v>0</v>
      </c>
      <c r="G56" s="58">
        <f>16000+196500</f>
        <v>212500</v>
      </c>
      <c r="H56" s="58"/>
      <c r="I56" s="58">
        <f t="shared" si="1"/>
        <v>212500</v>
      </c>
      <c r="J56" s="59"/>
      <c r="K56" s="59">
        <f t="shared" si="2"/>
        <v>212500</v>
      </c>
      <c r="L56" s="59"/>
      <c r="M56" s="59"/>
      <c r="N56" s="59">
        <f t="shared" si="3"/>
        <v>0</v>
      </c>
      <c r="O56" s="59">
        <f t="shared" si="4"/>
        <v>212500</v>
      </c>
    </row>
    <row r="57" spans="1:15" s="50" customFormat="1" x14ac:dyDescent="0.55000000000000004">
      <c r="A57" s="62">
        <v>51</v>
      </c>
      <c r="B57" s="67">
        <v>5104010113</v>
      </c>
      <c r="C57" s="67" t="s">
        <v>127</v>
      </c>
      <c r="D57" s="58"/>
      <c r="E57" s="58"/>
      <c r="F57" s="59">
        <f t="shared" si="0"/>
        <v>0</v>
      </c>
      <c r="G57" s="58"/>
      <c r="H57" s="58"/>
      <c r="I57" s="58">
        <f t="shared" si="1"/>
        <v>0</v>
      </c>
      <c r="J57" s="59"/>
      <c r="K57" s="59">
        <f t="shared" si="2"/>
        <v>0</v>
      </c>
      <c r="L57" s="59"/>
      <c r="M57" s="59"/>
      <c r="N57" s="59">
        <f t="shared" si="3"/>
        <v>0</v>
      </c>
      <c r="O57" s="59">
        <f t="shared" si="4"/>
        <v>0</v>
      </c>
    </row>
    <row r="58" spans="1:15" s="50" customFormat="1" x14ac:dyDescent="0.55000000000000004">
      <c r="A58" s="62">
        <v>52</v>
      </c>
      <c r="B58" s="67">
        <v>5104010114</v>
      </c>
      <c r="C58" s="67" t="s">
        <v>87</v>
      </c>
      <c r="D58" s="58"/>
      <c r="E58" s="58"/>
      <c r="F58" s="59">
        <f t="shared" si="0"/>
        <v>0</v>
      </c>
      <c r="G58" s="58"/>
      <c r="H58" s="58"/>
      <c r="I58" s="58">
        <f t="shared" si="1"/>
        <v>0</v>
      </c>
      <c r="J58" s="59"/>
      <c r="K58" s="59">
        <f t="shared" si="2"/>
        <v>0</v>
      </c>
      <c r="L58" s="59"/>
      <c r="M58" s="59"/>
      <c r="N58" s="59">
        <f t="shared" si="3"/>
        <v>0</v>
      </c>
      <c r="O58" s="59">
        <f t="shared" si="4"/>
        <v>0</v>
      </c>
    </row>
    <row r="59" spans="1:15" s="50" customFormat="1" x14ac:dyDescent="0.55000000000000004">
      <c r="A59" s="62">
        <v>53</v>
      </c>
      <c r="B59" s="67">
        <v>5104010115</v>
      </c>
      <c r="C59" s="67" t="s">
        <v>128</v>
      </c>
      <c r="D59" s="58"/>
      <c r="E59" s="58"/>
      <c r="F59" s="59">
        <f t="shared" si="0"/>
        <v>0</v>
      </c>
      <c r="G59" s="58"/>
      <c r="H59" s="58"/>
      <c r="I59" s="58">
        <f t="shared" si="1"/>
        <v>0</v>
      </c>
      <c r="J59" s="59"/>
      <c r="K59" s="59">
        <f t="shared" si="2"/>
        <v>0</v>
      </c>
      <c r="L59" s="59"/>
      <c r="M59" s="59"/>
      <c r="N59" s="59">
        <f t="shared" si="3"/>
        <v>0</v>
      </c>
      <c r="O59" s="59">
        <f t="shared" si="4"/>
        <v>0</v>
      </c>
    </row>
    <row r="60" spans="1:15" s="50" customFormat="1" x14ac:dyDescent="0.55000000000000004">
      <c r="A60" s="62">
        <v>54</v>
      </c>
      <c r="B60" s="67">
        <v>5104020101</v>
      </c>
      <c r="C60" s="67" t="s">
        <v>88</v>
      </c>
      <c r="D60" s="58"/>
      <c r="E60" s="58"/>
      <c r="F60" s="59">
        <f t="shared" si="0"/>
        <v>0</v>
      </c>
      <c r="G60" s="58"/>
      <c r="H60" s="58"/>
      <c r="I60" s="58">
        <f t="shared" si="1"/>
        <v>0</v>
      </c>
      <c r="J60" s="59"/>
      <c r="K60" s="59">
        <f t="shared" si="2"/>
        <v>0</v>
      </c>
      <c r="L60" s="59"/>
      <c r="M60" s="59"/>
      <c r="N60" s="59">
        <f t="shared" si="3"/>
        <v>0</v>
      </c>
      <c r="O60" s="59">
        <f t="shared" si="4"/>
        <v>0</v>
      </c>
    </row>
    <row r="61" spans="1:15" s="50" customFormat="1" x14ac:dyDescent="0.55000000000000004">
      <c r="A61" s="62">
        <v>55</v>
      </c>
      <c r="B61" s="67">
        <v>5104020103</v>
      </c>
      <c r="C61" s="67" t="s">
        <v>89</v>
      </c>
      <c r="D61" s="58"/>
      <c r="E61" s="58"/>
      <c r="F61" s="59">
        <f t="shared" si="0"/>
        <v>0</v>
      </c>
      <c r="G61" s="58"/>
      <c r="H61" s="58"/>
      <c r="I61" s="58">
        <f t="shared" si="1"/>
        <v>0</v>
      </c>
      <c r="J61" s="59"/>
      <c r="K61" s="59">
        <f t="shared" si="2"/>
        <v>0</v>
      </c>
      <c r="L61" s="59"/>
      <c r="M61" s="59"/>
      <c r="N61" s="59">
        <f t="shared" si="3"/>
        <v>0</v>
      </c>
      <c r="O61" s="59">
        <f t="shared" si="4"/>
        <v>0</v>
      </c>
    </row>
    <row r="62" spans="1:15" s="50" customFormat="1" x14ac:dyDescent="0.55000000000000004">
      <c r="A62" s="62">
        <v>56</v>
      </c>
      <c r="B62" s="67">
        <v>5104020105</v>
      </c>
      <c r="C62" s="67" t="s">
        <v>90</v>
      </c>
      <c r="D62" s="58"/>
      <c r="E62" s="58"/>
      <c r="F62" s="59">
        <f t="shared" si="0"/>
        <v>0</v>
      </c>
      <c r="G62" s="58">
        <f>19800.07+854.93</f>
        <v>20655</v>
      </c>
      <c r="H62" s="58"/>
      <c r="I62" s="58">
        <f t="shared" si="1"/>
        <v>20655</v>
      </c>
      <c r="J62" s="59"/>
      <c r="K62" s="59">
        <f t="shared" si="2"/>
        <v>20655</v>
      </c>
      <c r="L62" s="59"/>
      <c r="M62" s="59"/>
      <c r="N62" s="59">
        <f t="shared" si="3"/>
        <v>0</v>
      </c>
      <c r="O62" s="59">
        <f t="shared" si="4"/>
        <v>20655</v>
      </c>
    </row>
    <row r="63" spans="1:15" s="50" customFormat="1" x14ac:dyDescent="0.55000000000000004">
      <c r="A63" s="62">
        <v>57</v>
      </c>
      <c r="B63" s="67">
        <v>5104020106</v>
      </c>
      <c r="C63" s="67" t="s">
        <v>91</v>
      </c>
      <c r="D63" s="58"/>
      <c r="E63" s="58"/>
      <c r="F63" s="59">
        <f t="shared" si="0"/>
        <v>0</v>
      </c>
      <c r="G63" s="58"/>
      <c r="H63" s="58"/>
      <c r="I63" s="58">
        <f t="shared" si="1"/>
        <v>0</v>
      </c>
      <c r="J63" s="59"/>
      <c r="K63" s="59">
        <f t="shared" si="2"/>
        <v>0</v>
      </c>
      <c r="L63" s="59"/>
      <c r="M63" s="59"/>
      <c r="N63" s="59">
        <f t="shared" si="3"/>
        <v>0</v>
      </c>
      <c r="O63" s="59">
        <f t="shared" si="4"/>
        <v>0</v>
      </c>
    </row>
    <row r="64" spans="1:15" s="50" customFormat="1" x14ac:dyDescent="0.55000000000000004">
      <c r="A64" s="62">
        <v>58</v>
      </c>
      <c r="B64" s="67">
        <v>5104020107</v>
      </c>
      <c r="C64" s="67" t="s">
        <v>92</v>
      </c>
      <c r="D64" s="58"/>
      <c r="E64" s="58"/>
      <c r="F64" s="59">
        <f t="shared" si="0"/>
        <v>0</v>
      </c>
      <c r="G64" s="58">
        <v>69.599999999999994</v>
      </c>
      <c r="H64" s="58"/>
      <c r="I64" s="58">
        <f t="shared" si="1"/>
        <v>69.599999999999994</v>
      </c>
      <c r="J64" s="59"/>
      <c r="K64" s="59">
        <f t="shared" si="2"/>
        <v>69.599999999999994</v>
      </c>
      <c r="L64" s="59"/>
      <c r="M64" s="59"/>
      <c r="N64" s="59">
        <f t="shared" si="3"/>
        <v>0</v>
      </c>
      <c r="O64" s="59">
        <f t="shared" si="4"/>
        <v>69.599999999999994</v>
      </c>
    </row>
    <row r="65" spans="1:15" s="50" customFormat="1" x14ac:dyDescent="0.55000000000000004">
      <c r="A65" s="62">
        <v>59</v>
      </c>
      <c r="B65" s="67">
        <v>5104030202</v>
      </c>
      <c r="C65" s="67" t="s">
        <v>22</v>
      </c>
      <c r="D65" s="58"/>
      <c r="E65" s="58"/>
      <c r="F65" s="59">
        <f t="shared" si="0"/>
        <v>0</v>
      </c>
      <c r="G65" s="58"/>
      <c r="H65" s="58"/>
      <c r="I65" s="58">
        <f t="shared" si="1"/>
        <v>0</v>
      </c>
      <c r="J65" s="59"/>
      <c r="K65" s="59">
        <f t="shared" si="2"/>
        <v>0</v>
      </c>
      <c r="L65" s="59"/>
      <c r="M65" s="59"/>
      <c r="N65" s="59">
        <f t="shared" si="3"/>
        <v>0</v>
      </c>
      <c r="O65" s="59">
        <f t="shared" si="4"/>
        <v>0</v>
      </c>
    </row>
    <row r="66" spans="1:15" s="50" customFormat="1" x14ac:dyDescent="0.55000000000000004">
      <c r="A66" s="62">
        <v>60</v>
      </c>
      <c r="B66" s="67">
        <v>5104030203</v>
      </c>
      <c r="C66" s="67" t="s">
        <v>11</v>
      </c>
      <c r="D66" s="58"/>
      <c r="E66" s="58"/>
      <c r="F66" s="59">
        <f t="shared" si="0"/>
        <v>0</v>
      </c>
      <c r="G66" s="58"/>
      <c r="H66" s="58"/>
      <c r="I66" s="58">
        <f t="shared" si="1"/>
        <v>0</v>
      </c>
      <c r="J66" s="59"/>
      <c r="K66" s="59">
        <f t="shared" si="2"/>
        <v>0</v>
      </c>
      <c r="L66" s="59"/>
      <c r="M66" s="59"/>
      <c r="N66" s="59">
        <f t="shared" si="3"/>
        <v>0</v>
      </c>
      <c r="O66" s="59">
        <f t="shared" si="4"/>
        <v>0</v>
      </c>
    </row>
    <row r="67" spans="1:15" s="50" customFormat="1" x14ac:dyDescent="0.55000000000000004">
      <c r="A67" s="62">
        <v>61</v>
      </c>
      <c r="B67" s="67">
        <v>5104030206</v>
      </c>
      <c r="C67" s="67" t="s">
        <v>30</v>
      </c>
      <c r="D67" s="58"/>
      <c r="E67" s="58"/>
      <c r="F67" s="59">
        <f t="shared" si="0"/>
        <v>0</v>
      </c>
      <c r="G67" s="58"/>
      <c r="H67" s="58"/>
      <c r="I67" s="58">
        <f t="shared" si="1"/>
        <v>0</v>
      </c>
      <c r="J67" s="59"/>
      <c r="K67" s="59">
        <f t="shared" si="2"/>
        <v>0</v>
      </c>
      <c r="L67" s="59"/>
      <c r="M67" s="59"/>
      <c r="N67" s="59">
        <f t="shared" si="3"/>
        <v>0</v>
      </c>
      <c r="O67" s="59">
        <f t="shared" si="4"/>
        <v>0</v>
      </c>
    </row>
    <row r="68" spans="1:15" s="50" customFormat="1" x14ac:dyDescent="0.55000000000000004">
      <c r="A68" s="62">
        <v>62</v>
      </c>
      <c r="B68" s="67">
        <v>5104030207</v>
      </c>
      <c r="C68" s="67" t="s">
        <v>93</v>
      </c>
      <c r="D68" s="58"/>
      <c r="E68" s="58"/>
      <c r="F68" s="59">
        <f t="shared" si="0"/>
        <v>0</v>
      </c>
      <c r="G68" s="58">
        <f>21250+82750</f>
        <v>104000</v>
      </c>
      <c r="H68" s="58"/>
      <c r="I68" s="58">
        <f t="shared" si="1"/>
        <v>104000</v>
      </c>
      <c r="J68" s="59"/>
      <c r="K68" s="59">
        <f t="shared" si="2"/>
        <v>104000</v>
      </c>
      <c r="L68" s="59"/>
      <c r="M68" s="59"/>
      <c r="N68" s="59">
        <f t="shared" si="3"/>
        <v>0</v>
      </c>
      <c r="O68" s="59">
        <f t="shared" si="4"/>
        <v>104000</v>
      </c>
    </row>
    <row r="69" spans="1:15" s="50" customFormat="1" x14ac:dyDescent="0.55000000000000004">
      <c r="A69" s="62">
        <v>63</v>
      </c>
      <c r="B69" s="67">
        <v>5104030208</v>
      </c>
      <c r="C69" s="67" t="s">
        <v>94</v>
      </c>
      <c r="D69" s="58"/>
      <c r="E69" s="58"/>
      <c r="F69" s="59">
        <f t="shared" si="0"/>
        <v>0</v>
      </c>
      <c r="G69" s="58"/>
      <c r="H69" s="58"/>
      <c r="I69" s="58">
        <f t="shared" si="1"/>
        <v>0</v>
      </c>
      <c r="J69" s="59"/>
      <c r="K69" s="59">
        <f t="shared" si="2"/>
        <v>0</v>
      </c>
      <c r="L69" s="59"/>
      <c r="M69" s="59"/>
      <c r="N69" s="59">
        <f t="shared" si="3"/>
        <v>0</v>
      </c>
      <c r="O69" s="59">
        <f t="shared" si="4"/>
        <v>0</v>
      </c>
    </row>
    <row r="70" spans="1:15" s="50" customFormat="1" x14ac:dyDescent="0.55000000000000004">
      <c r="A70" s="62">
        <v>64</v>
      </c>
      <c r="B70" s="67">
        <v>5104030210</v>
      </c>
      <c r="C70" s="67" t="s">
        <v>95</v>
      </c>
      <c r="D70" s="58"/>
      <c r="E70" s="58"/>
      <c r="F70" s="59">
        <f t="shared" si="0"/>
        <v>0</v>
      </c>
      <c r="G70" s="58"/>
      <c r="H70" s="58"/>
      <c r="I70" s="58">
        <f t="shared" si="1"/>
        <v>0</v>
      </c>
      <c r="J70" s="59"/>
      <c r="K70" s="59">
        <f t="shared" si="2"/>
        <v>0</v>
      </c>
      <c r="L70" s="59"/>
      <c r="M70" s="59"/>
      <c r="N70" s="59">
        <f t="shared" si="3"/>
        <v>0</v>
      </c>
      <c r="O70" s="59">
        <f t="shared" si="4"/>
        <v>0</v>
      </c>
    </row>
    <row r="71" spans="1:15" s="50" customFormat="1" x14ac:dyDescent="0.55000000000000004">
      <c r="A71" s="62">
        <v>65</v>
      </c>
      <c r="B71" s="67">
        <v>5104030212</v>
      </c>
      <c r="C71" s="67" t="s">
        <v>96</v>
      </c>
      <c r="D71" s="58"/>
      <c r="E71" s="58"/>
      <c r="F71" s="59">
        <f t="shared" si="0"/>
        <v>0</v>
      </c>
      <c r="G71" s="58">
        <f>5778+28890</f>
        <v>34668</v>
      </c>
      <c r="H71" s="58"/>
      <c r="I71" s="58">
        <f t="shared" si="1"/>
        <v>34668</v>
      </c>
      <c r="J71" s="59"/>
      <c r="K71" s="59">
        <f t="shared" si="2"/>
        <v>34668</v>
      </c>
      <c r="L71" s="59"/>
      <c r="M71" s="59"/>
      <c r="N71" s="59">
        <f t="shared" si="3"/>
        <v>0</v>
      </c>
      <c r="O71" s="59">
        <f t="shared" si="4"/>
        <v>34668</v>
      </c>
    </row>
    <row r="72" spans="1:15" s="50" customFormat="1" x14ac:dyDescent="0.55000000000000004">
      <c r="A72" s="62">
        <v>66</v>
      </c>
      <c r="B72" s="67">
        <v>5104030215</v>
      </c>
      <c r="C72" s="67" t="s">
        <v>97</v>
      </c>
      <c r="D72" s="58"/>
      <c r="E72" s="58"/>
      <c r="F72" s="59">
        <f t="shared" si="0"/>
        <v>0</v>
      </c>
      <c r="G72" s="58"/>
      <c r="H72" s="58"/>
      <c r="I72" s="58">
        <f t="shared" si="1"/>
        <v>0</v>
      </c>
      <c r="J72" s="59"/>
      <c r="K72" s="59">
        <f t="shared" si="2"/>
        <v>0</v>
      </c>
      <c r="L72" s="59"/>
      <c r="M72" s="59"/>
      <c r="N72" s="59">
        <f t="shared" si="3"/>
        <v>0</v>
      </c>
      <c r="O72" s="59">
        <f t="shared" si="4"/>
        <v>0</v>
      </c>
    </row>
    <row r="73" spans="1:15" s="50" customFormat="1" x14ac:dyDescent="0.55000000000000004">
      <c r="A73" s="62">
        <v>67</v>
      </c>
      <c r="B73" s="67">
        <v>5104030219</v>
      </c>
      <c r="C73" s="67" t="s">
        <v>98</v>
      </c>
      <c r="D73" s="58"/>
      <c r="E73" s="58"/>
      <c r="F73" s="59">
        <f t="shared" si="0"/>
        <v>0</v>
      </c>
      <c r="G73" s="58"/>
      <c r="H73" s="58"/>
      <c r="I73" s="58">
        <f t="shared" ref="I73:I81" si="5">SUM(G73:H73)</f>
        <v>0</v>
      </c>
      <c r="J73" s="59"/>
      <c r="K73" s="59">
        <f t="shared" ref="K73:K81" si="6">+F73+I73</f>
        <v>0</v>
      </c>
      <c r="L73" s="59"/>
      <c r="M73" s="59"/>
      <c r="N73" s="59">
        <f t="shared" ref="N73:N81" si="7">SUM(L73:M73)</f>
        <v>0</v>
      </c>
      <c r="O73" s="59">
        <f t="shared" ref="O73:O81" si="8">+K73+N73</f>
        <v>0</v>
      </c>
    </row>
    <row r="74" spans="1:15" s="50" customFormat="1" x14ac:dyDescent="0.55000000000000004">
      <c r="A74" s="62">
        <v>68</v>
      </c>
      <c r="B74" s="67">
        <v>5104030299</v>
      </c>
      <c r="C74" s="67" t="s">
        <v>99</v>
      </c>
      <c r="D74" s="58">
        <v>386800</v>
      </c>
      <c r="E74" s="58"/>
      <c r="F74" s="59">
        <f t="shared" ref="F74:F81" si="9">SUM(D74:E74)</f>
        <v>386800</v>
      </c>
      <c r="G74" s="58"/>
      <c r="H74" s="58"/>
      <c r="I74" s="58">
        <f t="shared" si="5"/>
        <v>0</v>
      </c>
      <c r="J74" s="59"/>
      <c r="K74" s="59">
        <f t="shared" si="6"/>
        <v>386800</v>
      </c>
      <c r="L74" s="59"/>
      <c r="M74" s="59"/>
      <c r="N74" s="59">
        <f t="shared" si="7"/>
        <v>0</v>
      </c>
      <c r="O74" s="59">
        <f t="shared" si="8"/>
        <v>386800</v>
      </c>
    </row>
    <row r="75" spans="1:15" s="50" customFormat="1" x14ac:dyDescent="0.55000000000000004">
      <c r="A75" s="62">
        <v>69</v>
      </c>
      <c r="B75" s="67">
        <v>5104040101</v>
      </c>
      <c r="C75" s="67" t="s">
        <v>100</v>
      </c>
      <c r="D75" s="58"/>
      <c r="E75" s="58"/>
      <c r="F75" s="59">
        <f t="shared" si="9"/>
        <v>0</v>
      </c>
      <c r="G75" s="58">
        <v>196254.84</v>
      </c>
      <c r="H75" s="58"/>
      <c r="I75" s="58">
        <f t="shared" si="5"/>
        <v>196254.84</v>
      </c>
      <c r="J75" s="59"/>
      <c r="K75" s="59">
        <f t="shared" si="6"/>
        <v>196254.84</v>
      </c>
      <c r="L75" s="59"/>
      <c r="M75" s="59"/>
      <c r="N75" s="59">
        <f t="shared" si="7"/>
        <v>0</v>
      </c>
      <c r="O75" s="59">
        <f t="shared" si="8"/>
        <v>196254.84</v>
      </c>
    </row>
    <row r="76" spans="1:15" s="50" customFormat="1" x14ac:dyDescent="0.55000000000000004">
      <c r="A76" s="62">
        <v>70</v>
      </c>
      <c r="B76" s="67">
        <v>5104040102</v>
      </c>
      <c r="C76" s="67" t="s">
        <v>129</v>
      </c>
      <c r="D76" s="58">
        <f>959635+466650</f>
        <v>1426285</v>
      </c>
      <c r="E76" s="58"/>
      <c r="F76" s="59">
        <f t="shared" si="9"/>
        <v>1426285</v>
      </c>
      <c r="G76" s="58"/>
      <c r="H76" s="58"/>
      <c r="I76" s="58">
        <f t="shared" si="5"/>
        <v>0</v>
      </c>
      <c r="J76" s="59"/>
      <c r="K76" s="59">
        <f t="shared" si="6"/>
        <v>1426285</v>
      </c>
      <c r="L76" s="59"/>
      <c r="M76" s="59"/>
      <c r="N76" s="59">
        <f t="shared" si="7"/>
        <v>0</v>
      </c>
      <c r="O76" s="59">
        <f t="shared" si="8"/>
        <v>1426285</v>
      </c>
    </row>
    <row r="77" spans="1:15" s="50" customFormat="1" x14ac:dyDescent="0.55000000000000004">
      <c r="A77" s="62">
        <v>71</v>
      </c>
      <c r="B77" s="67">
        <v>5104040103</v>
      </c>
      <c r="C77" s="67" t="s">
        <v>101</v>
      </c>
      <c r="D77" s="58"/>
      <c r="E77" s="58"/>
      <c r="F77" s="59">
        <f t="shared" si="9"/>
        <v>0</v>
      </c>
      <c r="G77" s="58"/>
      <c r="H77" s="58"/>
      <c r="I77" s="58">
        <f t="shared" si="5"/>
        <v>0</v>
      </c>
      <c r="J77" s="59"/>
      <c r="K77" s="59">
        <f t="shared" si="6"/>
        <v>0</v>
      </c>
      <c r="L77" s="59"/>
      <c r="M77" s="59"/>
      <c r="N77" s="59">
        <f t="shared" si="7"/>
        <v>0</v>
      </c>
      <c r="O77" s="59">
        <f t="shared" si="8"/>
        <v>0</v>
      </c>
    </row>
    <row r="78" spans="1:15" s="50" customFormat="1" x14ac:dyDescent="0.55000000000000004">
      <c r="A78" s="62">
        <v>72</v>
      </c>
      <c r="B78" s="67">
        <v>5105010160</v>
      </c>
      <c r="C78" s="67" t="s">
        <v>102</v>
      </c>
      <c r="D78" s="58"/>
      <c r="E78" s="58"/>
      <c r="F78" s="59">
        <f t="shared" si="9"/>
        <v>0</v>
      </c>
      <c r="G78" s="58"/>
      <c r="H78" s="58"/>
      <c r="I78" s="58">
        <f t="shared" si="5"/>
        <v>0</v>
      </c>
      <c r="J78" s="59"/>
      <c r="K78" s="59">
        <f t="shared" si="6"/>
        <v>0</v>
      </c>
      <c r="L78" s="59"/>
      <c r="M78" s="59"/>
      <c r="N78" s="59">
        <f t="shared" si="7"/>
        <v>0</v>
      </c>
      <c r="O78" s="59">
        <f t="shared" si="8"/>
        <v>0</v>
      </c>
    </row>
    <row r="79" spans="1:15" s="50" customFormat="1" x14ac:dyDescent="0.55000000000000004">
      <c r="A79" s="62">
        <v>73</v>
      </c>
      <c r="B79" s="67">
        <v>5105010161</v>
      </c>
      <c r="C79" s="67" t="s">
        <v>103</v>
      </c>
      <c r="D79" s="58"/>
      <c r="E79" s="58"/>
      <c r="F79" s="59">
        <f t="shared" si="9"/>
        <v>0</v>
      </c>
      <c r="G79" s="58">
        <v>934521.92</v>
      </c>
      <c r="H79" s="58">
        <f>343416.25+232000</f>
        <v>575416.25</v>
      </c>
      <c r="I79" s="58">
        <f t="shared" si="5"/>
        <v>1509938.17</v>
      </c>
      <c r="J79" s="59"/>
      <c r="K79" s="59">
        <f t="shared" si="6"/>
        <v>1509938.17</v>
      </c>
      <c r="L79" s="59"/>
      <c r="M79" s="59"/>
      <c r="N79" s="59">
        <f t="shared" si="7"/>
        <v>0</v>
      </c>
      <c r="O79" s="59">
        <f t="shared" si="8"/>
        <v>1509938.17</v>
      </c>
    </row>
    <row r="80" spans="1:15" s="50" customFormat="1" x14ac:dyDescent="0.55000000000000004">
      <c r="A80" s="51">
        <v>74</v>
      </c>
      <c r="B80" s="52">
        <v>5105010164</v>
      </c>
      <c r="C80" s="52" t="s">
        <v>130</v>
      </c>
      <c r="D80" s="58"/>
      <c r="E80" s="58"/>
      <c r="F80" s="59">
        <f t="shared" si="9"/>
        <v>0</v>
      </c>
      <c r="G80" s="58"/>
      <c r="H80" s="58"/>
      <c r="I80" s="58">
        <f t="shared" si="5"/>
        <v>0</v>
      </c>
      <c r="J80" s="59"/>
      <c r="K80" s="59">
        <f t="shared" si="6"/>
        <v>0</v>
      </c>
      <c r="L80" s="59"/>
      <c r="M80" s="59"/>
      <c r="N80" s="59">
        <f t="shared" si="7"/>
        <v>0</v>
      </c>
      <c r="O80" s="59">
        <f t="shared" si="8"/>
        <v>0</v>
      </c>
    </row>
    <row r="81" spans="1:15" s="2" customFormat="1" x14ac:dyDescent="0.55000000000000004">
      <c r="A81" s="51">
        <v>75</v>
      </c>
      <c r="B81" s="52">
        <v>5107010101</v>
      </c>
      <c r="C81" s="52" t="s">
        <v>104</v>
      </c>
      <c r="D81" s="58"/>
      <c r="E81" s="58"/>
      <c r="F81" s="59">
        <f t="shared" si="9"/>
        <v>0</v>
      </c>
      <c r="G81" s="58"/>
      <c r="H81" s="58"/>
      <c r="I81" s="58">
        <f t="shared" si="5"/>
        <v>0</v>
      </c>
      <c r="J81" s="59"/>
      <c r="K81" s="59">
        <f t="shared" si="6"/>
        <v>0</v>
      </c>
      <c r="L81" s="59"/>
      <c r="M81" s="59"/>
      <c r="N81" s="59">
        <f t="shared" si="7"/>
        <v>0</v>
      </c>
      <c r="O81" s="59">
        <f t="shared" si="8"/>
        <v>0</v>
      </c>
    </row>
    <row r="82" spans="1:15" s="2" customFormat="1" x14ac:dyDescent="0.55000000000000004">
      <c r="A82" s="51">
        <v>76</v>
      </c>
      <c r="B82" s="52">
        <v>5107010113</v>
      </c>
      <c r="C82" s="52" t="s">
        <v>131</v>
      </c>
      <c r="D82" s="58"/>
      <c r="E82" s="58"/>
      <c r="F82" s="59">
        <f t="shared" ref="F82:F99" si="10">SUM(D82:E82)</f>
        <v>0</v>
      </c>
      <c r="G82" s="58"/>
      <c r="H82" s="58"/>
      <c r="I82" s="58">
        <f t="shared" ref="I82:I99" si="11">SUM(G82:H82)</f>
        <v>0</v>
      </c>
      <c r="J82" s="59"/>
      <c r="K82" s="59">
        <f t="shared" ref="K82:K99" si="12">+F82+I82</f>
        <v>0</v>
      </c>
      <c r="L82" s="59"/>
      <c r="M82" s="59"/>
      <c r="N82" s="59">
        <f t="shared" ref="N82:N99" si="13">SUM(L82:M82)</f>
        <v>0</v>
      </c>
      <c r="O82" s="59">
        <f t="shared" ref="O82:O99" si="14">+K82+N82</f>
        <v>0</v>
      </c>
    </row>
    <row r="83" spans="1:15" s="2" customFormat="1" x14ac:dyDescent="0.55000000000000004">
      <c r="A83" s="51">
        <v>77</v>
      </c>
      <c r="B83" s="52">
        <v>5107010199</v>
      </c>
      <c r="C83" s="52" t="s">
        <v>105</v>
      </c>
      <c r="D83" s="58"/>
      <c r="E83" s="58"/>
      <c r="F83" s="59">
        <f t="shared" si="10"/>
        <v>0</v>
      </c>
      <c r="G83" s="58"/>
      <c r="H83" s="58"/>
      <c r="I83" s="58">
        <f t="shared" si="11"/>
        <v>0</v>
      </c>
      <c r="J83" s="59"/>
      <c r="K83" s="59">
        <f t="shared" si="12"/>
        <v>0</v>
      </c>
      <c r="L83" s="59"/>
      <c r="M83" s="59"/>
      <c r="N83" s="59">
        <f t="shared" si="13"/>
        <v>0</v>
      </c>
      <c r="O83" s="59">
        <f t="shared" si="14"/>
        <v>0</v>
      </c>
    </row>
    <row r="84" spans="1:15" s="2" customFormat="1" x14ac:dyDescent="0.55000000000000004">
      <c r="A84" s="51">
        <v>78</v>
      </c>
      <c r="B84" s="52">
        <v>5107030101</v>
      </c>
      <c r="C84" s="52" t="s">
        <v>106</v>
      </c>
      <c r="D84" s="58"/>
      <c r="E84" s="58"/>
      <c r="F84" s="59">
        <f t="shared" si="10"/>
        <v>0</v>
      </c>
      <c r="G84" s="58"/>
      <c r="H84" s="58"/>
      <c r="I84" s="58">
        <f t="shared" si="11"/>
        <v>0</v>
      </c>
      <c r="J84" s="59"/>
      <c r="K84" s="59">
        <f t="shared" si="12"/>
        <v>0</v>
      </c>
      <c r="L84" s="59"/>
      <c r="M84" s="59"/>
      <c r="N84" s="59">
        <f t="shared" si="13"/>
        <v>0</v>
      </c>
      <c r="O84" s="59">
        <f t="shared" si="14"/>
        <v>0</v>
      </c>
    </row>
    <row r="85" spans="1:15" s="2" customFormat="1" x14ac:dyDescent="0.55000000000000004">
      <c r="A85" s="51">
        <v>79</v>
      </c>
      <c r="B85" s="52">
        <v>5108010101</v>
      </c>
      <c r="C85" s="52" t="s">
        <v>107</v>
      </c>
      <c r="D85" s="58"/>
      <c r="E85" s="58"/>
      <c r="F85" s="59">
        <f t="shared" si="10"/>
        <v>0</v>
      </c>
      <c r="G85" s="58"/>
      <c r="H85" s="58"/>
      <c r="I85" s="58">
        <f t="shared" si="11"/>
        <v>0</v>
      </c>
      <c r="J85" s="59"/>
      <c r="K85" s="59">
        <f t="shared" si="12"/>
        <v>0</v>
      </c>
      <c r="L85" s="59"/>
      <c r="M85" s="59"/>
      <c r="N85" s="59">
        <f t="shared" si="13"/>
        <v>0</v>
      </c>
      <c r="O85" s="59">
        <f t="shared" si="14"/>
        <v>0</v>
      </c>
    </row>
    <row r="86" spans="1:15" s="2" customFormat="1" x14ac:dyDescent="0.55000000000000004">
      <c r="A86" s="51">
        <v>80</v>
      </c>
      <c r="B86" s="52">
        <v>5202010105</v>
      </c>
      <c r="C86" s="52" t="s">
        <v>132</v>
      </c>
      <c r="D86" s="58"/>
      <c r="E86" s="58"/>
      <c r="F86" s="59">
        <f t="shared" si="10"/>
        <v>0</v>
      </c>
      <c r="G86" s="58"/>
      <c r="H86" s="58"/>
      <c r="I86" s="58">
        <f t="shared" si="11"/>
        <v>0</v>
      </c>
      <c r="J86" s="59"/>
      <c r="K86" s="59">
        <f t="shared" si="12"/>
        <v>0</v>
      </c>
      <c r="L86" s="59"/>
      <c r="M86" s="59"/>
      <c r="N86" s="59">
        <f t="shared" si="13"/>
        <v>0</v>
      </c>
      <c r="O86" s="59">
        <f t="shared" si="14"/>
        <v>0</v>
      </c>
    </row>
    <row r="87" spans="1:15" s="2" customFormat="1" x14ac:dyDescent="0.55000000000000004">
      <c r="A87" s="51">
        <v>81</v>
      </c>
      <c r="B87" s="52">
        <v>5203010110</v>
      </c>
      <c r="C87" s="52" t="s">
        <v>133</v>
      </c>
      <c r="D87" s="58"/>
      <c r="E87" s="58"/>
      <c r="F87" s="59">
        <f t="shared" si="10"/>
        <v>0</v>
      </c>
      <c r="G87" s="58"/>
      <c r="H87" s="58"/>
      <c r="I87" s="58">
        <f t="shared" si="11"/>
        <v>0</v>
      </c>
      <c r="J87" s="59"/>
      <c r="K87" s="59">
        <f t="shared" si="12"/>
        <v>0</v>
      </c>
      <c r="L87" s="59"/>
      <c r="M87" s="59"/>
      <c r="N87" s="59">
        <f t="shared" si="13"/>
        <v>0</v>
      </c>
      <c r="O87" s="59">
        <f t="shared" si="14"/>
        <v>0</v>
      </c>
    </row>
    <row r="88" spans="1:15" s="2" customFormat="1" x14ac:dyDescent="0.55000000000000004">
      <c r="A88" s="51">
        <v>82</v>
      </c>
      <c r="B88" s="52">
        <v>5203010141</v>
      </c>
      <c r="C88" s="52" t="s">
        <v>134</v>
      </c>
      <c r="D88" s="58"/>
      <c r="E88" s="58"/>
      <c r="F88" s="59">
        <f t="shared" si="10"/>
        <v>0</v>
      </c>
      <c r="G88" s="58"/>
      <c r="H88" s="58"/>
      <c r="I88" s="58">
        <f t="shared" si="11"/>
        <v>0</v>
      </c>
      <c r="J88" s="59"/>
      <c r="K88" s="59">
        <f t="shared" si="12"/>
        <v>0</v>
      </c>
      <c r="L88" s="59"/>
      <c r="M88" s="59"/>
      <c r="N88" s="59">
        <f t="shared" si="13"/>
        <v>0</v>
      </c>
      <c r="O88" s="59">
        <f t="shared" si="14"/>
        <v>0</v>
      </c>
    </row>
    <row r="89" spans="1:15" s="2" customFormat="1" x14ac:dyDescent="0.55000000000000004">
      <c r="A89" s="51">
        <v>83</v>
      </c>
      <c r="B89" s="52">
        <v>5209010112</v>
      </c>
      <c r="C89" s="52" t="s">
        <v>108</v>
      </c>
      <c r="D89" s="58"/>
      <c r="E89" s="58"/>
      <c r="F89" s="59">
        <f t="shared" si="10"/>
        <v>0</v>
      </c>
      <c r="G89" s="58"/>
      <c r="H89" s="58"/>
      <c r="I89" s="58">
        <f t="shared" si="11"/>
        <v>0</v>
      </c>
      <c r="J89" s="59"/>
      <c r="K89" s="59">
        <f t="shared" si="12"/>
        <v>0</v>
      </c>
      <c r="L89" s="59"/>
      <c r="M89" s="59"/>
      <c r="N89" s="59">
        <f t="shared" si="13"/>
        <v>0</v>
      </c>
      <c r="O89" s="59">
        <f t="shared" si="14"/>
        <v>0</v>
      </c>
    </row>
    <row r="90" spans="1:15" s="2" customFormat="1" x14ac:dyDescent="0.55000000000000004">
      <c r="A90" s="51">
        <v>84</v>
      </c>
      <c r="B90" s="52">
        <v>5210010102</v>
      </c>
      <c r="C90" s="52" t="s">
        <v>109</v>
      </c>
      <c r="D90" s="58"/>
      <c r="E90" s="58"/>
      <c r="F90" s="59">
        <f t="shared" si="10"/>
        <v>0</v>
      </c>
      <c r="G90" s="58"/>
      <c r="H90" s="58"/>
      <c r="I90" s="58">
        <f t="shared" si="11"/>
        <v>0</v>
      </c>
      <c r="J90" s="59"/>
      <c r="K90" s="59">
        <f t="shared" si="12"/>
        <v>0</v>
      </c>
      <c r="L90" s="59"/>
      <c r="M90" s="59"/>
      <c r="N90" s="59">
        <f t="shared" si="13"/>
        <v>0</v>
      </c>
      <c r="O90" s="59">
        <f t="shared" si="14"/>
        <v>0</v>
      </c>
    </row>
    <row r="91" spans="1:15" s="2" customFormat="1" x14ac:dyDescent="0.55000000000000004">
      <c r="A91" s="51">
        <v>85</v>
      </c>
      <c r="B91" s="52">
        <v>5210010103</v>
      </c>
      <c r="C91" s="52" t="s">
        <v>110</v>
      </c>
      <c r="D91" s="58"/>
      <c r="E91" s="58"/>
      <c r="F91" s="59">
        <f t="shared" si="10"/>
        <v>0</v>
      </c>
      <c r="G91" s="58"/>
      <c r="H91" s="58"/>
      <c r="I91" s="58">
        <f t="shared" si="11"/>
        <v>0</v>
      </c>
      <c r="J91" s="59"/>
      <c r="K91" s="59">
        <f t="shared" si="12"/>
        <v>0</v>
      </c>
      <c r="L91" s="59"/>
      <c r="M91" s="59"/>
      <c r="N91" s="59">
        <f t="shared" si="13"/>
        <v>0</v>
      </c>
      <c r="O91" s="59">
        <f t="shared" si="14"/>
        <v>0</v>
      </c>
    </row>
    <row r="92" spans="1:15" s="2" customFormat="1" x14ac:dyDescent="0.55000000000000004">
      <c r="A92" s="51">
        <v>86</v>
      </c>
      <c r="B92" s="52">
        <v>5210010105</v>
      </c>
      <c r="C92" s="52" t="s">
        <v>111</v>
      </c>
      <c r="D92" s="58"/>
      <c r="E92" s="58"/>
      <c r="F92" s="59">
        <f t="shared" si="10"/>
        <v>0</v>
      </c>
      <c r="G92" s="58"/>
      <c r="H92" s="58"/>
      <c r="I92" s="58">
        <f t="shared" si="11"/>
        <v>0</v>
      </c>
      <c r="J92" s="59"/>
      <c r="K92" s="59">
        <f t="shared" si="12"/>
        <v>0</v>
      </c>
      <c r="L92" s="59"/>
      <c r="M92" s="59"/>
      <c r="N92" s="59">
        <f t="shared" si="13"/>
        <v>0</v>
      </c>
      <c r="O92" s="59">
        <f t="shared" si="14"/>
        <v>0</v>
      </c>
    </row>
    <row r="93" spans="1:15" s="2" customFormat="1" x14ac:dyDescent="0.55000000000000004">
      <c r="A93" s="51">
        <v>87</v>
      </c>
      <c r="B93" s="52">
        <v>5210010106</v>
      </c>
      <c r="C93" s="52" t="s">
        <v>135</v>
      </c>
      <c r="D93" s="58"/>
      <c r="E93" s="58"/>
      <c r="F93" s="59">
        <f t="shared" si="10"/>
        <v>0</v>
      </c>
      <c r="G93" s="58"/>
      <c r="H93" s="58"/>
      <c r="I93" s="58">
        <f t="shared" si="11"/>
        <v>0</v>
      </c>
      <c r="J93" s="59"/>
      <c r="K93" s="59">
        <f t="shared" si="12"/>
        <v>0</v>
      </c>
      <c r="L93" s="59"/>
      <c r="M93" s="59"/>
      <c r="N93" s="59">
        <f t="shared" si="13"/>
        <v>0</v>
      </c>
      <c r="O93" s="59">
        <f t="shared" si="14"/>
        <v>0</v>
      </c>
    </row>
    <row r="94" spans="1:15" s="2" customFormat="1" x14ac:dyDescent="0.55000000000000004">
      <c r="A94" s="51">
        <v>88</v>
      </c>
      <c r="B94" s="52">
        <v>5210010118</v>
      </c>
      <c r="C94" s="52" t="s">
        <v>136</v>
      </c>
      <c r="D94" s="58"/>
      <c r="E94" s="58"/>
      <c r="F94" s="59">
        <f t="shared" si="10"/>
        <v>0</v>
      </c>
      <c r="G94" s="58"/>
      <c r="H94" s="58"/>
      <c r="I94" s="58">
        <f t="shared" si="11"/>
        <v>0</v>
      </c>
      <c r="J94" s="59"/>
      <c r="K94" s="59">
        <f t="shared" si="12"/>
        <v>0</v>
      </c>
      <c r="L94" s="59"/>
      <c r="M94" s="59"/>
      <c r="N94" s="59">
        <f t="shared" si="13"/>
        <v>0</v>
      </c>
      <c r="O94" s="59">
        <f t="shared" si="14"/>
        <v>0</v>
      </c>
    </row>
    <row r="95" spans="1:15" s="2" customFormat="1" x14ac:dyDescent="0.55000000000000004">
      <c r="A95" s="51">
        <v>89</v>
      </c>
      <c r="B95" s="52">
        <v>5210010121</v>
      </c>
      <c r="C95" s="52" t="s">
        <v>137</v>
      </c>
      <c r="D95" s="58"/>
      <c r="E95" s="58"/>
      <c r="F95" s="59">
        <f t="shared" si="10"/>
        <v>0</v>
      </c>
      <c r="G95" s="58"/>
      <c r="H95" s="58"/>
      <c r="I95" s="58">
        <f t="shared" si="11"/>
        <v>0</v>
      </c>
      <c r="J95" s="59"/>
      <c r="K95" s="59">
        <f t="shared" si="12"/>
        <v>0</v>
      </c>
      <c r="L95" s="59"/>
      <c r="M95" s="59"/>
      <c r="N95" s="59">
        <f t="shared" si="13"/>
        <v>0</v>
      </c>
      <c r="O95" s="59">
        <f t="shared" si="14"/>
        <v>0</v>
      </c>
    </row>
    <row r="96" spans="1:15" s="2" customFormat="1" x14ac:dyDescent="0.55000000000000004">
      <c r="A96" s="51">
        <v>90</v>
      </c>
      <c r="B96" s="52">
        <v>5211010102</v>
      </c>
      <c r="C96" s="52" t="s">
        <v>138</v>
      </c>
      <c r="D96" s="58"/>
      <c r="E96" s="58"/>
      <c r="F96" s="59">
        <f t="shared" si="10"/>
        <v>0</v>
      </c>
      <c r="G96" s="58"/>
      <c r="H96" s="58"/>
      <c r="I96" s="58">
        <f t="shared" si="11"/>
        <v>0</v>
      </c>
      <c r="J96" s="59"/>
      <c r="K96" s="59">
        <f t="shared" si="12"/>
        <v>0</v>
      </c>
      <c r="L96" s="59"/>
      <c r="M96" s="59"/>
      <c r="N96" s="59">
        <f t="shared" si="13"/>
        <v>0</v>
      </c>
      <c r="O96" s="59">
        <f t="shared" si="14"/>
        <v>0</v>
      </c>
    </row>
    <row r="97" spans="1:16" s="2" customFormat="1" x14ac:dyDescent="0.55000000000000004">
      <c r="A97" s="51">
        <v>91</v>
      </c>
      <c r="B97" s="52">
        <v>5212010199</v>
      </c>
      <c r="C97" s="52" t="s">
        <v>112</v>
      </c>
      <c r="D97" s="58"/>
      <c r="E97" s="58"/>
      <c r="F97" s="59">
        <f t="shared" si="10"/>
        <v>0</v>
      </c>
      <c r="G97" s="58"/>
      <c r="H97" s="58"/>
      <c r="I97" s="58">
        <f t="shared" si="11"/>
        <v>0</v>
      </c>
      <c r="J97" s="59"/>
      <c r="K97" s="59">
        <f t="shared" si="12"/>
        <v>0</v>
      </c>
      <c r="L97" s="59"/>
      <c r="M97" s="59"/>
      <c r="N97" s="59">
        <f t="shared" si="13"/>
        <v>0</v>
      </c>
      <c r="O97" s="59">
        <f t="shared" si="14"/>
        <v>0</v>
      </c>
    </row>
    <row r="98" spans="1:16" s="2" customFormat="1" x14ac:dyDescent="0.55000000000000004">
      <c r="A98" s="51">
        <v>92</v>
      </c>
      <c r="B98" s="52">
        <v>5301010101</v>
      </c>
      <c r="C98" s="52" t="s">
        <v>113</v>
      </c>
      <c r="D98" s="58"/>
      <c r="E98" s="58"/>
      <c r="F98" s="59">
        <f t="shared" si="10"/>
        <v>0</v>
      </c>
      <c r="G98" s="58"/>
      <c r="H98" s="58"/>
      <c r="I98" s="58">
        <f t="shared" si="11"/>
        <v>0</v>
      </c>
      <c r="J98" s="59"/>
      <c r="K98" s="59">
        <f t="shared" si="12"/>
        <v>0</v>
      </c>
      <c r="L98" s="59"/>
      <c r="M98" s="59"/>
      <c r="N98" s="59">
        <f t="shared" si="13"/>
        <v>0</v>
      </c>
      <c r="O98" s="59">
        <f t="shared" si="14"/>
        <v>0</v>
      </c>
    </row>
    <row r="99" spans="1:16" s="2" customFormat="1" x14ac:dyDescent="0.55000000000000004">
      <c r="A99" s="69">
        <v>93</v>
      </c>
      <c r="B99" s="70">
        <v>5301010103</v>
      </c>
      <c r="C99" s="70" t="s">
        <v>139</v>
      </c>
      <c r="D99" s="58"/>
      <c r="E99" s="58"/>
      <c r="F99" s="59">
        <f t="shared" si="10"/>
        <v>0</v>
      </c>
      <c r="G99" s="58"/>
      <c r="H99" s="58"/>
      <c r="I99" s="58">
        <f t="shared" si="11"/>
        <v>0</v>
      </c>
      <c r="J99" s="59"/>
      <c r="K99" s="59">
        <f t="shared" si="12"/>
        <v>0</v>
      </c>
      <c r="L99" s="59"/>
      <c r="M99" s="59"/>
      <c r="N99" s="59">
        <f t="shared" si="13"/>
        <v>0</v>
      </c>
      <c r="O99" s="59">
        <f t="shared" si="14"/>
        <v>0</v>
      </c>
    </row>
    <row r="100" spans="1:16" ht="24.75" thickBot="1" x14ac:dyDescent="0.6">
      <c r="A100" s="86" t="s">
        <v>15</v>
      </c>
      <c r="B100" s="87"/>
      <c r="C100" s="88"/>
      <c r="D100" s="32">
        <f>SUM(D7:D99)</f>
        <v>24118055.100000005</v>
      </c>
      <c r="E100" s="32">
        <f t="shared" ref="E100:J100" si="15">SUM(E7:E99)</f>
        <v>2239633.29</v>
      </c>
      <c r="F100" s="32">
        <f t="shared" si="15"/>
        <v>26357688.390000004</v>
      </c>
      <c r="G100" s="32">
        <f t="shared" si="15"/>
        <v>1531238.3599999999</v>
      </c>
      <c r="H100" s="32">
        <f t="shared" si="15"/>
        <v>575416.25</v>
      </c>
      <c r="I100" s="32">
        <f t="shared" si="15"/>
        <v>2106654.61</v>
      </c>
      <c r="J100" s="32">
        <f t="shared" si="15"/>
        <v>0</v>
      </c>
      <c r="K100" s="32">
        <f t="shared" ref="K100:O100" si="16">SUM(K7:K81)</f>
        <v>28464343.000000007</v>
      </c>
      <c r="L100" s="32">
        <f t="shared" si="16"/>
        <v>0</v>
      </c>
      <c r="M100" s="32">
        <f t="shared" si="16"/>
        <v>0</v>
      </c>
      <c r="N100" s="32">
        <f t="shared" si="16"/>
        <v>0</v>
      </c>
      <c r="O100" s="32">
        <f t="shared" si="16"/>
        <v>28464343.000000007</v>
      </c>
    </row>
    <row r="101" spans="1:16" ht="24.75" thickTop="1" x14ac:dyDescent="0.55000000000000004">
      <c r="O101" s="9">
        <v>26954404.830000002</v>
      </c>
      <c r="P101" s="3" t="s">
        <v>142</v>
      </c>
    </row>
    <row r="102" spans="1:16" x14ac:dyDescent="0.55000000000000004">
      <c r="O102" s="61">
        <f>+O100-O101</f>
        <v>1509938.1700000055</v>
      </c>
      <c r="P102" s="3" t="s">
        <v>143</v>
      </c>
    </row>
    <row r="103" spans="1:16" x14ac:dyDescent="0.55000000000000004">
      <c r="O103" s="9">
        <v>1509938.1700000055</v>
      </c>
    </row>
    <row r="104" spans="1:16" x14ac:dyDescent="0.55000000000000004">
      <c r="O104" s="61">
        <f>+O102-O103</f>
        <v>0</v>
      </c>
    </row>
  </sheetData>
  <mergeCells count="15">
    <mergeCell ref="A100:C100"/>
    <mergeCell ref="A1:O1"/>
    <mergeCell ref="A3:A6"/>
    <mergeCell ref="C3:C6"/>
    <mergeCell ref="D3:J3"/>
    <mergeCell ref="K3:K6"/>
    <mergeCell ref="L3:N3"/>
    <mergeCell ref="O3:O6"/>
    <mergeCell ref="D4:I4"/>
    <mergeCell ref="J4:J6"/>
    <mergeCell ref="L4:L6"/>
    <mergeCell ref="M4:M6"/>
    <mergeCell ref="N4:N6"/>
    <mergeCell ref="D5:F5"/>
    <mergeCell ref="G5:I5"/>
  </mergeCells>
  <pageMargins left="0.5" right="0.2" top="0.74803149606299202" bottom="0.23" header="0.31496062992126" footer="0.17"/>
  <pageSetup paperSize="9" scale="6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FF"/>
  </sheetPr>
  <dimension ref="A1:P104"/>
  <sheetViews>
    <sheetView showGridLines="0" zoomScale="75" zoomScaleNormal="75" workbookViewId="0">
      <pane xSplit="4" ySplit="7" topLeftCell="E95" activePane="bottomRight" state="frozen"/>
      <selection pane="topRight" activeCell="D1" sqref="D1"/>
      <selection pane="bottomLeft" activeCell="A8" sqref="A8"/>
      <selection pane="bottomRight" activeCell="D79" sqref="D79:E79"/>
    </sheetView>
  </sheetViews>
  <sheetFormatPr defaultColWidth="9" defaultRowHeight="24" x14ac:dyDescent="0.55000000000000004"/>
  <cols>
    <col min="1" max="1" width="5.25" style="8" bestFit="1" customWidth="1"/>
    <col min="2" max="2" width="11.125" style="33" bestFit="1" customWidth="1"/>
    <col min="3" max="3" width="31.5" style="6" bestFit="1" customWidth="1"/>
    <col min="4" max="4" width="14.125" style="1" bestFit="1" customWidth="1"/>
    <col min="5" max="5" width="13" style="1" bestFit="1" customWidth="1"/>
    <col min="6" max="6" width="14.5" style="1" bestFit="1" customWidth="1"/>
    <col min="7" max="7" width="12.625" style="1" bestFit="1" customWidth="1"/>
    <col min="8" max="8" width="11.625" style="1" bestFit="1" customWidth="1"/>
    <col min="9" max="9" width="13" style="1" bestFit="1" customWidth="1"/>
    <col min="10" max="10" width="12.5" style="3" bestFit="1" customWidth="1"/>
    <col min="11" max="11" width="23.5" style="3" bestFit="1" customWidth="1"/>
    <col min="12" max="14" width="12.125" style="3" customWidth="1"/>
    <col min="15" max="15" width="15.125" style="3" bestFit="1" customWidth="1"/>
    <col min="16" max="16384" width="9" style="3"/>
  </cols>
  <sheetData>
    <row r="1" spans="1:15" x14ac:dyDescent="0.55000000000000004">
      <c r="A1" s="76" t="s">
        <v>148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</row>
    <row r="3" spans="1:15" s="5" customFormat="1" x14ac:dyDescent="0.55000000000000004">
      <c r="A3" s="97" t="s">
        <v>19</v>
      </c>
      <c r="B3" s="29"/>
      <c r="C3" s="89" t="s">
        <v>14</v>
      </c>
      <c r="D3" s="78" t="s">
        <v>41</v>
      </c>
      <c r="E3" s="81"/>
      <c r="F3" s="81"/>
      <c r="G3" s="81"/>
      <c r="H3" s="81"/>
      <c r="I3" s="81"/>
      <c r="J3" s="82"/>
      <c r="K3" s="92" t="s">
        <v>47</v>
      </c>
      <c r="L3" s="100" t="s">
        <v>46</v>
      </c>
      <c r="M3" s="100"/>
      <c r="N3" s="101"/>
      <c r="O3" s="102" t="s">
        <v>48</v>
      </c>
    </row>
    <row r="4" spans="1:15" s="2" customFormat="1" x14ac:dyDescent="0.55000000000000004">
      <c r="A4" s="98"/>
      <c r="B4" s="30"/>
      <c r="C4" s="90"/>
      <c r="D4" s="101" t="s">
        <v>44</v>
      </c>
      <c r="E4" s="104"/>
      <c r="F4" s="104"/>
      <c r="G4" s="104"/>
      <c r="H4" s="104"/>
      <c r="I4" s="105"/>
      <c r="J4" s="83" t="s">
        <v>45</v>
      </c>
      <c r="K4" s="93"/>
      <c r="L4" s="79" t="s">
        <v>42</v>
      </c>
      <c r="M4" s="79" t="s">
        <v>43</v>
      </c>
      <c r="N4" s="80" t="s">
        <v>16</v>
      </c>
      <c r="O4" s="103"/>
    </row>
    <row r="5" spans="1:15" s="2" customFormat="1" x14ac:dyDescent="0.55000000000000004">
      <c r="A5" s="98"/>
      <c r="B5" s="30"/>
      <c r="C5" s="90"/>
      <c r="D5" s="77" t="s">
        <v>49</v>
      </c>
      <c r="E5" s="77"/>
      <c r="F5" s="77"/>
      <c r="G5" s="77" t="s">
        <v>50</v>
      </c>
      <c r="H5" s="77"/>
      <c r="I5" s="77"/>
      <c r="J5" s="84"/>
      <c r="K5" s="93"/>
      <c r="L5" s="79"/>
      <c r="M5" s="79"/>
      <c r="N5" s="80"/>
      <c r="O5" s="103"/>
    </row>
    <row r="6" spans="1:15" s="2" customFormat="1" x14ac:dyDescent="0.55000000000000004">
      <c r="A6" s="99"/>
      <c r="B6" s="31"/>
      <c r="C6" s="91"/>
      <c r="D6" s="7" t="s">
        <v>42</v>
      </c>
      <c r="E6" s="7" t="s">
        <v>43</v>
      </c>
      <c r="F6" s="7" t="s">
        <v>16</v>
      </c>
      <c r="G6" s="7" t="s">
        <v>42</v>
      </c>
      <c r="H6" s="7" t="s">
        <v>43</v>
      </c>
      <c r="I6" s="7" t="s">
        <v>16</v>
      </c>
      <c r="J6" s="85"/>
      <c r="K6" s="94"/>
      <c r="L6" s="79"/>
      <c r="M6" s="79"/>
      <c r="N6" s="80"/>
      <c r="O6" s="103"/>
    </row>
    <row r="7" spans="1:15" s="50" customFormat="1" x14ac:dyDescent="0.55000000000000004">
      <c r="A7" s="45">
        <v>1</v>
      </c>
      <c r="B7" s="46">
        <v>5101010101</v>
      </c>
      <c r="C7" s="46" t="s">
        <v>0</v>
      </c>
      <c r="D7" s="57">
        <v>7241340</v>
      </c>
      <c r="E7" s="57"/>
      <c r="F7" s="47">
        <f>SUM(D7:E7)</f>
        <v>7241340</v>
      </c>
      <c r="G7" s="57"/>
      <c r="H7" s="57"/>
      <c r="I7" s="48">
        <f>SUM(G7:H7)</f>
        <v>0</v>
      </c>
      <c r="J7" s="47"/>
      <c r="K7" s="47">
        <f>+F7+I7</f>
        <v>7241340</v>
      </c>
      <c r="L7" s="47"/>
      <c r="M7" s="47"/>
      <c r="N7" s="47">
        <f>SUM(L7:M7)</f>
        <v>0</v>
      </c>
      <c r="O7" s="47">
        <f>+K7+N7</f>
        <v>7241340</v>
      </c>
    </row>
    <row r="8" spans="1:15" s="50" customFormat="1" x14ac:dyDescent="0.55000000000000004">
      <c r="A8" s="62">
        <v>2</v>
      </c>
      <c r="B8" s="63">
        <v>5101010103</v>
      </c>
      <c r="C8" s="63" t="s">
        <v>1</v>
      </c>
      <c r="D8" s="53">
        <v>134400</v>
      </c>
      <c r="E8" s="53"/>
      <c r="F8" s="54">
        <f t="shared" ref="F8:F73" si="0">SUM(D8:E8)</f>
        <v>134400</v>
      </c>
      <c r="G8" s="53"/>
      <c r="H8" s="53"/>
      <c r="I8" s="53">
        <f t="shared" ref="I8:I72" si="1">SUM(G8:H8)</f>
        <v>0</v>
      </c>
      <c r="J8" s="54"/>
      <c r="K8" s="54">
        <f t="shared" ref="K8:K72" si="2">+F8+I8</f>
        <v>134400</v>
      </c>
      <c r="L8" s="54"/>
      <c r="M8" s="54"/>
      <c r="N8" s="54">
        <f t="shared" ref="N8:N72" si="3">SUM(L8:M8)</f>
        <v>0</v>
      </c>
      <c r="O8" s="54">
        <f t="shared" ref="O8:O72" si="4">+K8+N8</f>
        <v>134400</v>
      </c>
    </row>
    <row r="9" spans="1:15" s="50" customFormat="1" x14ac:dyDescent="0.55000000000000004">
      <c r="A9" s="62">
        <v>3</v>
      </c>
      <c r="B9" s="52">
        <v>5101010108</v>
      </c>
      <c r="C9" s="52" t="s">
        <v>3</v>
      </c>
      <c r="D9" s="53"/>
      <c r="E9" s="53"/>
      <c r="F9" s="54">
        <f t="shared" si="0"/>
        <v>0</v>
      </c>
      <c r="G9" s="53"/>
      <c r="H9" s="53"/>
      <c r="I9" s="53">
        <f t="shared" si="1"/>
        <v>0</v>
      </c>
      <c r="J9" s="54"/>
      <c r="K9" s="54">
        <f t="shared" si="2"/>
        <v>0</v>
      </c>
      <c r="L9" s="54"/>
      <c r="M9" s="54"/>
      <c r="N9" s="54">
        <f t="shared" si="3"/>
        <v>0</v>
      </c>
      <c r="O9" s="54">
        <f t="shared" si="4"/>
        <v>0</v>
      </c>
    </row>
    <row r="10" spans="1:15" s="50" customFormat="1" x14ac:dyDescent="0.55000000000000004">
      <c r="A10" s="62">
        <v>4</v>
      </c>
      <c r="B10" s="52">
        <v>5101010109</v>
      </c>
      <c r="C10" s="52" t="s">
        <v>114</v>
      </c>
      <c r="D10" s="53"/>
      <c r="E10" s="53"/>
      <c r="F10" s="54">
        <f t="shared" si="0"/>
        <v>0</v>
      </c>
      <c r="G10" s="53"/>
      <c r="H10" s="53"/>
      <c r="I10" s="53">
        <f t="shared" si="1"/>
        <v>0</v>
      </c>
      <c r="J10" s="54"/>
      <c r="K10" s="54">
        <f t="shared" si="2"/>
        <v>0</v>
      </c>
      <c r="L10" s="54"/>
      <c r="M10" s="54"/>
      <c r="N10" s="54">
        <f t="shared" si="3"/>
        <v>0</v>
      </c>
      <c r="O10" s="54">
        <f t="shared" si="4"/>
        <v>0</v>
      </c>
    </row>
    <row r="11" spans="1:15" s="50" customFormat="1" x14ac:dyDescent="0.55000000000000004">
      <c r="A11" s="62">
        <v>5</v>
      </c>
      <c r="B11" s="52">
        <v>5101010113</v>
      </c>
      <c r="C11" s="52" t="s">
        <v>60</v>
      </c>
      <c r="D11" s="53"/>
      <c r="E11" s="53"/>
      <c r="F11" s="54">
        <f t="shared" si="0"/>
        <v>0</v>
      </c>
      <c r="G11" s="53"/>
      <c r="H11" s="53"/>
      <c r="I11" s="53">
        <f t="shared" si="1"/>
        <v>0</v>
      </c>
      <c r="J11" s="54"/>
      <c r="K11" s="54">
        <f t="shared" si="2"/>
        <v>0</v>
      </c>
      <c r="L11" s="54"/>
      <c r="M11" s="54"/>
      <c r="N11" s="54">
        <f t="shared" si="3"/>
        <v>0</v>
      </c>
      <c r="O11" s="54">
        <f t="shared" si="4"/>
        <v>0</v>
      </c>
    </row>
    <row r="12" spans="1:15" s="50" customFormat="1" x14ac:dyDescent="0.55000000000000004">
      <c r="A12" s="62">
        <v>6</v>
      </c>
      <c r="B12" s="52">
        <v>5101010115</v>
      </c>
      <c r="C12" s="52" t="s">
        <v>61</v>
      </c>
      <c r="D12" s="53"/>
      <c r="E12" s="53"/>
      <c r="F12" s="54">
        <f t="shared" si="0"/>
        <v>0</v>
      </c>
      <c r="G12" s="53"/>
      <c r="H12" s="53"/>
      <c r="I12" s="53">
        <f t="shared" si="1"/>
        <v>0</v>
      </c>
      <c r="J12" s="54"/>
      <c r="K12" s="54">
        <f t="shared" si="2"/>
        <v>0</v>
      </c>
      <c r="L12" s="54"/>
      <c r="M12" s="54"/>
      <c r="N12" s="54">
        <f t="shared" si="3"/>
        <v>0</v>
      </c>
      <c r="O12" s="54">
        <f t="shared" si="4"/>
        <v>0</v>
      </c>
    </row>
    <row r="13" spans="1:15" s="50" customFormat="1" x14ac:dyDescent="0.55000000000000004">
      <c r="A13" s="62">
        <v>7</v>
      </c>
      <c r="B13" s="52">
        <v>5101010116</v>
      </c>
      <c r="C13" s="52" t="s">
        <v>62</v>
      </c>
      <c r="D13" s="53"/>
      <c r="E13" s="53"/>
      <c r="F13" s="54">
        <f t="shared" si="0"/>
        <v>0</v>
      </c>
      <c r="G13" s="53"/>
      <c r="H13" s="53"/>
      <c r="I13" s="53">
        <f t="shared" si="1"/>
        <v>0</v>
      </c>
      <c r="J13" s="54"/>
      <c r="K13" s="54">
        <f t="shared" si="2"/>
        <v>0</v>
      </c>
      <c r="L13" s="54"/>
      <c r="M13" s="54"/>
      <c r="N13" s="54">
        <f t="shared" si="3"/>
        <v>0</v>
      </c>
      <c r="O13" s="54">
        <f t="shared" si="4"/>
        <v>0</v>
      </c>
    </row>
    <row r="14" spans="1:15" s="50" customFormat="1" x14ac:dyDescent="0.55000000000000004">
      <c r="A14" s="62">
        <v>8</v>
      </c>
      <c r="B14" s="52">
        <v>5101010199</v>
      </c>
      <c r="C14" s="52" t="s">
        <v>63</v>
      </c>
      <c r="D14" s="53">
        <v>1522272.23</v>
      </c>
      <c r="E14" s="53"/>
      <c r="F14" s="54">
        <f t="shared" si="0"/>
        <v>1522272.23</v>
      </c>
      <c r="G14" s="53"/>
      <c r="H14" s="53"/>
      <c r="I14" s="53">
        <f t="shared" si="1"/>
        <v>0</v>
      </c>
      <c r="J14" s="54"/>
      <c r="K14" s="54">
        <f t="shared" si="2"/>
        <v>1522272.23</v>
      </c>
      <c r="L14" s="54"/>
      <c r="M14" s="54"/>
      <c r="N14" s="54">
        <f t="shared" si="3"/>
        <v>0</v>
      </c>
      <c r="O14" s="54">
        <f t="shared" si="4"/>
        <v>1522272.23</v>
      </c>
    </row>
    <row r="15" spans="1:15" s="50" customFormat="1" x14ac:dyDescent="0.55000000000000004">
      <c r="A15" s="62">
        <v>9</v>
      </c>
      <c r="B15" s="52">
        <v>5101020101</v>
      </c>
      <c r="C15" s="52" t="s">
        <v>64</v>
      </c>
      <c r="D15" s="53"/>
      <c r="E15" s="53"/>
      <c r="F15" s="54">
        <f t="shared" si="0"/>
        <v>0</v>
      </c>
      <c r="G15" s="53"/>
      <c r="H15" s="53"/>
      <c r="I15" s="53">
        <f t="shared" si="1"/>
        <v>0</v>
      </c>
      <c r="J15" s="54"/>
      <c r="K15" s="54">
        <f t="shared" si="2"/>
        <v>0</v>
      </c>
      <c r="L15" s="54"/>
      <c r="M15" s="54"/>
      <c r="N15" s="54">
        <f t="shared" si="3"/>
        <v>0</v>
      </c>
      <c r="O15" s="54">
        <f t="shared" si="4"/>
        <v>0</v>
      </c>
    </row>
    <row r="16" spans="1:15" s="50" customFormat="1" x14ac:dyDescent="0.55000000000000004">
      <c r="A16" s="62">
        <v>10</v>
      </c>
      <c r="B16" s="52">
        <v>5101020103</v>
      </c>
      <c r="C16" s="52" t="s">
        <v>65</v>
      </c>
      <c r="D16" s="53"/>
      <c r="E16" s="53"/>
      <c r="F16" s="54">
        <f t="shared" si="0"/>
        <v>0</v>
      </c>
      <c r="G16" s="53"/>
      <c r="H16" s="53"/>
      <c r="I16" s="53">
        <f t="shared" si="1"/>
        <v>0</v>
      </c>
      <c r="J16" s="54"/>
      <c r="K16" s="54">
        <f t="shared" si="2"/>
        <v>0</v>
      </c>
      <c r="L16" s="54"/>
      <c r="M16" s="54"/>
      <c r="N16" s="54">
        <f t="shared" si="3"/>
        <v>0</v>
      </c>
      <c r="O16" s="54">
        <f t="shared" si="4"/>
        <v>0</v>
      </c>
    </row>
    <row r="17" spans="1:15" s="50" customFormat="1" x14ac:dyDescent="0.55000000000000004">
      <c r="A17" s="62">
        <v>11</v>
      </c>
      <c r="B17" s="52">
        <v>5101020104</v>
      </c>
      <c r="C17" s="52" t="s">
        <v>66</v>
      </c>
      <c r="D17" s="53"/>
      <c r="E17" s="53"/>
      <c r="F17" s="54">
        <f t="shared" si="0"/>
        <v>0</v>
      </c>
      <c r="G17" s="53"/>
      <c r="H17" s="53"/>
      <c r="I17" s="53">
        <f t="shared" si="1"/>
        <v>0</v>
      </c>
      <c r="J17" s="54"/>
      <c r="K17" s="54">
        <f t="shared" si="2"/>
        <v>0</v>
      </c>
      <c r="L17" s="54"/>
      <c r="M17" s="54"/>
      <c r="N17" s="54">
        <f t="shared" si="3"/>
        <v>0</v>
      </c>
      <c r="O17" s="54">
        <f t="shared" si="4"/>
        <v>0</v>
      </c>
    </row>
    <row r="18" spans="1:15" s="50" customFormat="1" x14ac:dyDescent="0.55000000000000004">
      <c r="A18" s="62">
        <v>12</v>
      </c>
      <c r="B18" s="52">
        <v>5101020105</v>
      </c>
      <c r="C18" s="52" t="s">
        <v>67</v>
      </c>
      <c r="D18" s="53"/>
      <c r="E18" s="53"/>
      <c r="F18" s="54">
        <f t="shared" si="0"/>
        <v>0</v>
      </c>
      <c r="G18" s="53"/>
      <c r="H18" s="53"/>
      <c r="I18" s="53">
        <f t="shared" si="1"/>
        <v>0</v>
      </c>
      <c r="J18" s="54"/>
      <c r="K18" s="54">
        <f t="shared" si="2"/>
        <v>0</v>
      </c>
      <c r="L18" s="54"/>
      <c r="M18" s="54"/>
      <c r="N18" s="54">
        <f t="shared" si="3"/>
        <v>0</v>
      </c>
      <c r="O18" s="54">
        <f t="shared" si="4"/>
        <v>0</v>
      </c>
    </row>
    <row r="19" spans="1:15" s="50" customFormat="1" x14ac:dyDescent="0.55000000000000004">
      <c r="A19" s="62">
        <v>13</v>
      </c>
      <c r="B19" s="64">
        <v>5101020106</v>
      </c>
      <c r="C19" s="64" t="s">
        <v>68</v>
      </c>
      <c r="D19" s="53"/>
      <c r="E19" s="53"/>
      <c r="F19" s="54">
        <f t="shared" si="0"/>
        <v>0</v>
      </c>
      <c r="G19" s="53"/>
      <c r="H19" s="53"/>
      <c r="I19" s="53">
        <f t="shared" si="1"/>
        <v>0</v>
      </c>
      <c r="J19" s="54"/>
      <c r="K19" s="54">
        <f t="shared" si="2"/>
        <v>0</v>
      </c>
      <c r="L19" s="54"/>
      <c r="M19" s="54"/>
      <c r="N19" s="54">
        <f t="shared" si="3"/>
        <v>0</v>
      </c>
      <c r="O19" s="54">
        <f t="shared" si="4"/>
        <v>0</v>
      </c>
    </row>
    <row r="20" spans="1:15" s="50" customFormat="1" x14ac:dyDescent="0.55000000000000004">
      <c r="A20" s="62">
        <v>14</v>
      </c>
      <c r="B20" s="52">
        <v>5101020108</v>
      </c>
      <c r="C20" s="52" t="s">
        <v>69</v>
      </c>
      <c r="D20" s="53"/>
      <c r="E20" s="53"/>
      <c r="F20" s="54">
        <f t="shared" si="0"/>
        <v>0</v>
      </c>
      <c r="G20" s="53"/>
      <c r="H20" s="53"/>
      <c r="I20" s="53">
        <f t="shared" si="1"/>
        <v>0</v>
      </c>
      <c r="J20" s="54"/>
      <c r="K20" s="54">
        <f t="shared" si="2"/>
        <v>0</v>
      </c>
      <c r="L20" s="54"/>
      <c r="M20" s="54"/>
      <c r="N20" s="54">
        <f t="shared" si="3"/>
        <v>0</v>
      </c>
      <c r="O20" s="54">
        <f t="shared" si="4"/>
        <v>0</v>
      </c>
    </row>
    <row r="21" spans="1:15" s="50" customFormat="1" x14ac:dyDescent="0.55000000000000004">
      <c r="A21" s="62">
        <v>15</v>
      </c>
      <c r="B21" s="52">
        <v>5101020109</v>
      </c>
      <c r="C21" s="52" t="s">
        <v>70</v>
      </c>
      <c r="D21" s="53"/>
      <c r="E21" s="53"/>
      <c r="F21" s="54">
        <f t="shared" si="0"/>
        <v>0</v>
      </c>
      <c r="G21" s="53"/>
      <c r="H21" s="53"/>
      <c r="I21" s="53">
        <f t="shared" si="1"/>
        <v>0</v>
      </c>
      <c r="J21" s="54"/>
      <c r="K21" s="54">
        <f t="shared" si="2"/>
        <v>0</v>
      </c>
      <c r="L21" s="54"/>
      <c r="M21" s="54"/>
      <c r="N21" s="54">
        <f t="shared" si="3"/>
        <v>0</v>
      </c>
      <c r="O21" s="54">
        <f t="shared" si="4"/>
        <v>0</v>
      </c>
    </row>
    <row r="22" spans="1:15" s="50" customFormat="1" x14ac:dyDescent="0.55000000000000004">
      <c r="A22" s="62">
        <v>16</v>
      </c>
      <c r="B22" s="52">
        <v>5101020110</v>
      </c>
      <c r="C22" s="52" t="s">
        <v>115</v>
      </c>
      <c r="D22" s="53"/>
      <c r="E22" s="53"/>
      <c r="F22" s="54">
        <f t="shared" si="0"/>
        <v>0</v>
      </c>
      <c r="G22" s="53"/>
      <c r="H22" s="53"/>
      <c r="I22" s="53">
        <f t="shared" si="1"/>
        <v>0</v>
      </c>
      <c r="J22" s="54"/>
      <c r="K22" s="54"/>
      <c r="L22" s="54"/>
      <c r="M22" s="54"/>
      <c r="N22" s="54">
        <f t="shared" si="3"/>
        <v>0</v>
      </c>
      <c r="O22" s="54">
        <f t="shared" si="4"/>
        <v>0</v>
      </c>
    </row>
    <row r="23" spans="1:15" s="50" customFormat="1" x14ac:dyDescent="0.55000000000000004">
      <c r="A23" s="62">
        <v>17</v>
      </c>
      <c r="B23" s="52">
        <v>5101020113</v>
      </c>
      <c r="C23" s="52" t="s">
        <v>71</v>
      </c>
      <c r="D23" s="53"/>
      <c r="E23" s="53"/>
      <c r="F23" s="54">
        <f t="shared" si="0"/>
        <v>0</v>
      </c>
      <c r="G23" s="53"/>
      <c r="H23" s="53"/>
      <c r="I23" s="53">
        <f t="shared" si="1"/>
        <v>0</v>
      </c>
      <c r="J23" s="54"/>
      <c r="K23" s="54">
        <f t="shared" si="2"/>
        <v>0</v>
      </c>
      <c r="L23" s="54"/>
      <c r="M23" s="54"/>
      <c r="N23" s="54">
        <f t="shared" si="3"/>
        <v>0</v>
      </c>
      <c r="O23" s="54">
        <f t="shared" si="4"/>
        <v>0</v>
      </c>
    </row>
    <row r="24" spans="1:15" s="50" customFormat="1" x14ac:dyDescent="0.55000000000000004">
      <c r="A24" s="62">
        <v>18</v>
      </c>
      <c r="B24" s="52">
        <v>5101020114</v>
      </c>
      <c r="C24" s="52" t="s">
        <v>116</v>
      </c>
      <c r="D24" s="53"/>
      <c r="E24" s="53"/>
      <c r="F24" s="54">
        <f t="shared" si="0"/>
        <v>0</v>
      </c>
      <c r="G24" s="53"/>
      <c r="H24" s="53"/>
      <c r="I24" s="53">
        <f t="shared" si="1"/>
        <v>0</v>
      </c>
      <c r="J24" s="54"/>
      <c r="K24" s="54">
        <f t="shared" si="2"/>
        <v>0</v>
      </c>
      <c r="L24" s="54"/>
      <c r="M24" s="54"/>
      <c r="N24" s="54">
        <f t="shared" si="3"/>
        <v>0</v>
      </c>
      <c r="O24" s="54">
        <f t="shared" si="4"/>
        <v>0</v>
      </c>
    </row>
    <row r="25" spans="1:15" s="50" customFormat="1" x14ac:dyDescent="0.55000000000000004">
      <c r="A25" s="62">
        <v>19</v>
      </c>
      <c r="B25" s="52">
        <v>5101020116</v>
      </c>
      <c r="C25" s="52" t="s">
        <v>117</v>
      </c>
      <c r="D25" s="53"/>
      <c r="E25" s="53"/>
      <c r="F25" s="54">
        <f t="shared" si="0"/>
        <v>0</v>
      </c>
      <c r="G25" s="53"/>
      <c r="H25" s="53"/>
      <c r="I25" s="53">
        <f t="shared" si="1"/>
        <v>0</v>
      </c>
      <c r="J25" s="54"/>
      <c r="K25" s="54">
        <f t="shared" si="2"/>
        <v>0</v>
      </c>
      <c r="L25" s="54"/>
      <c r="M25" s="54"/>
      <c r="N25" s="54">
        <f t="shared" si="3"/>
        <v>0</v>
      </c>
      <c r="O25" s="54">
        <f t="shared" si="4"/>
        <v>0</v>
      </c>
    </row>
    <row r="26" spans="1:15" s="50" customFormat="1" x14ac:dyDescent="0.55000000000000004">
      <c r="A26" s="62">
        <v>20</v>
      </c>
      <c r="B26" s="52">
        <v>5101020199</v>
      </c>
      <c r="C26" s="52" t="s">
        <v>118</v>
      </c>
      <c r="D26" s="53"/>
      <c r="E26" s="53"/>
      <c r="F26" s="54">
        <f t="shared" si="0"/>
        <v>0</v>
      </c>
      <c r="G26" s="53"/>
      <c r="H26" s="53"/>
      <c r="I26" s="53">
        <f t="shared" si="1"/>
        <v>0</v>
      </c>
      <c r="J26" s="54"/>
      <c r="K26" s="54">
        <f t="shared" si="2"/>
        <v>0</v>
      </c>
      <c r="L26" s="54"/>
      <c r="M26" s="54"/>
      <c r="N26" s="54">
        <f t="shared" si="3"/>
        <v>0</v>
      </c>
      <c r="O26" s="54">
        <f t="shared" si="4"/>
        <v>0</v>
      </c>
    </row>
    <row r="27" spans="1:15" s="50" customFormat="1" x14ac:dyDescent="0.55000000000000004">
      <c r="A27" s="62">
        <v>21</v>
      </c>
      <c r="B27" s="52">
        <v>5101030101</v>
      </c>
      <c r="C27" s="52" t="s">
        <v>72</v>
      </c>
      <c r="D27" s="53"/>
      <c r="E27" s="53"/>
      <c r="F27" s="54">
        <f t="shared" si="0"/>
        <v>0</v>
      </c>
      <c r="G27" s="53"/>
      <c r="H27" s="53"/>
      <c r="I27" s="53">
        <f t="shared" si="1"/>
        <v>0</v>
      </c>
      <c r="J27" s="54"/>
      <c r="K27" s="54">
        <f t="shared" si="2"/>
        <v>0</v>
      </c>
      <c r="L27" s="54"/>
      <c r="M27" s="54"/>
      <c r="N27" s="54">
        <f t="shared" si="3"/>
        <v>0</v>
      </c>
      <c r="O27" s="54">
        <f t="shared" si="4"/>
        <v>0</v>
      </c>
    </row>
    <row r="28" spans="1:15" s="50" customFormat="1" x14ac:dyDescent="0.55000000000000004">
      <c r="A28" s="62">
        <v>22</v>
      </c>
      <c r="B28" s="52">
        <v>5101030205</v>
      </c>
      <c r="C28" s="52" t="s">
        <v>73</v>
      </c>
      <c r="D28" s="53"/>
      <c r="E28" s="53"/>
      <c r="F28" s="54">
        <f t="shared" si="0"/>
        <v>0</v>
      </c>
      <c r="G28" s="53"/>
      <c r="H28" s="53"/>
      <c r="I28" s="53">
        <f t="shared" si="1"/>
        <v>0</v>
      </c>
      <c r="J28" s="54"/>
      <c r="K28" s="54">
        <f t="shared" si="2"/>
        <v>0</v>
      </c>
      <c r="L28" s="54"/>
      <c r="M28" s="54"/>
      <c r="N28" s="54">
        <f t="shared" si="3"/>
        <v>0</v>
      </c>
      <c r="O28" s="54">
        <f t="shared" si="4"/>
        <v>0</v>
      </c>
    </row>
    <row r="29" spans="1:15" s="50" customFormat="1" x14ac:dyDescent="0.55000000000000004">
      <c r="A29" s="62">
        <v>23</v>
      </c>
      <c r="B29" s="52">
        <v>5101030206</v>
      </c>
      <c r="C29" s="52" t="s">
        <v>74</v>
      </c>
      <c r="D29" s="53"/>
      <c r="E29" s="53"/>
      <c r="F29" s="54">
        <f t="shared" si="0"/>
        <v>0</v>
      </c>
      <c r="G29" s="53"/>
      <c r="H29" s="53"/>
      <c r="I29" s="53">
        <f t="shared" si="1"/>
        <v>0</v>
      </c>
      <c r="J29" s="54"/>
      <c r="K29" s="54">
        <f t="shared" si="2"/>
        <v>0</v>
      </c>
      <c r="L29" s="54"/>
      <c r="M29" s="54"/>
      <c r="N29" s="54">
        <f t="shared" si="3"/>
        <v>0</v>
      </c>
      <c r="O29" s="54">
        <f t="shared" si="4"/>
        <v>0</v>
      </c>
    </row>
    <row r="30" spans="1:15" s="50" customFormat="1" x14ac:dyDescent="0.55000000000000004">
      <c r="A30" s="62">
        <v>24</v>
      </c>
      <c r="B30" s="52">
        <v>5101030207</v>
      </c>
      <c r="C30" s="52" t="s">
        <v>75</v>
      </c>
      <c r="D30" s="53"/>
      <c r="E30" s="53"/>
      <c r="F30" s="54">
        <f t="shared" si="0"/>
        <v>0</v>
      </c>
      <c r="G30" s="53"/>
      <c r="H30" s="53"/>
      <c r="I30" s="53">
        <f t="shared" si="1"/>
        <v>0</v>
      </c>
      <c r="J30" s="54"/>
      <c r="K30" s="54">
        <f t="shared" si="2"/>
        <v>0</v>
      </c>
      <c r="L30" s="54"/>
      <c r="M30" s="54"/>
      <c r="N30" s="54">
        <f t="shared" si="3"/>
        <v>0</v>
      </c>
      <c r="O30" s="54">
        <f t="shared" si="4"/>
        <v>0</v>
      </c>
    </row>
    <row r="31" spans="1:15" s="50" customFormat="1" x14ac:dyDescent="0.55000000000000004">
      <c r="A31" s="62">
        <v>25</v>
      </c>
      <c r="B31" s="52">
        <v>5101030208</v>
      </c>
      <c r="C31" s="52" t="s">
        <v>76</v>
      </c>
      <c r="D31" s="53"/>
      <c r="E31" s="53"/>
      <c r="F31" s="54">
        <f t="shared" si="0"/>
        <v>0</v>
      </c>
      <c r="G31" s="53"/>
      <c r="H31" s="53"/>
      <c r="I31" s="53">
        <f t="shared" si="1"/>
        <v>0</v>
      </c>
      <c r="J31" s="54"/>
      <c r="K31" s="54">
        <f t="shared" si="2"/>
        <v>0</v>
      </c>
      <c r="L31" s="54"/>
      <c r="M31" s="54"/>
      <c r="N31" s="54">
        <f t="shared" si="3"/>
        <v>0</v>
      </c>
      <c r="O31" s="54">
        <f t="shared" si="4"/>
        <v>0</v>
      </c>
    </row>
    <row r="32" spans="1:15" s="50" customFormat="1" x14ac:dyDescent="0.55000000000000004">
      <c r="A32" s="62">
        <v>26</v>
      </c>
      <c r="B32" s="52">
        <v>5101040102</v>
      </c>
      <c r="C32" s="52" t="s">
        <v>77</v>
      </c>
      <c r="D32" s="53"/>
      <c r="E32" s="53"/>
      <c r="F32" s="54">
        <f t="shared" si="0"/>
        <v>0</v>
      </c>
      <c r="G32" s="53"/>
      <c r="H32" s="53"/>
      <c r="I32" s="53">
        <f t="shared" si="1"/>
        <v>0</v>
      </c>
      <c r="J32" s="54"/>
      <c r="K32" s="54">
        <f t="shared" si="2"/>
        <v>0</v>
      </c>
      <c r="L32" s="54"/>
      <c r="M32" s="54"/>
      <c r="N32" s="54">
        <f t="shared" si="3"/>
        <v>0</v>
      </c>
      <c r="O32" s="54">
        <f t="shared" si="4"/>
        <v>0</v>
      </c>
    </row>
    <row r="33" spans="1:15" s="50" customFormat="1" x14ac:dyDescent="0.55000000000000004">
      <c r="A33" s="62">
        <v>27</v>
      </c>
      <c r="B33" s="52">
        <v>5101040104</v>
      </c>
      <c r="C33" s="52" t="s">
        <v>78</v>
      </c>
      <c r="D33" s="53"/>
      <c r="E33" s="53"/>
      <c r="F33" s="54">
        <f t="shared" si="0"/>
        <v>0</v>
      </c>
      <c r="G33" s="53"/>
      <c r="H33" s="53"/>
      <c r="I33" s="53">
        <f t="shared" si="1"/>
        <v>0</v>
      </c>
      <c r="J33" s="54"/>
      <c r="K33" s="54">
        <f t="shared" si="2"/>
        <v>0</v>
      </c>
      <c r="L33" s="54"/>
      <c r="M33" s="54"/>
      <c r="N33" s="54">
        <f t="shared" si="3"/>
        <v>0</v>
      </c>
      <c r="O33" s="54">
        <f t="shared" si="4"/>
        <v>0</v>
      </c>
    </row>
    <row r="34" spans="1:15" s="50" customFormat="1" x14ac:dyDescent="0.55000000000000004">
      <c r="A34" s="62">
        <v>28</v>
      </c>
      <c r="B34" s="52">
        <v>5101040105</v>
      </c>
      <c r="C34" s="52" t="s">
        <v>79</v>
      </c>
      <c r="D34" s="53"/>
      <c r="E34" s="53"/>
      <c r="F34" s="54">
        <f t="shared" si="0"/>
        <v>0</v>
      </c>
      <c r="G34" s="53"/>
      <c r="H34" s="53"/>
      <c r="I34" s="53">
        <f t="shared" si="1"/>
        <v>0</v>
      </c>
      <c r="J34" s="54"/>
      <c r="K34" s="54">
        <f t="shared" si="2"/>
        <v>0</v>
      </c>
      <c r="L34" s="54"/>
      <c r="M34" s="54"/>
      <c r="N34" s="54">
        <f t="shared" si="3"/>
        <v>0</v>
      </c>
      <c r="O34" s="54">
        <f t="shared" si="4"/>
        <v>0</v>
      </c>
    </row>
    <row r="35" spans="1:15" s="50" customFormat="1" x14ac:dyDescent="0.55000000000000004">
      <c r="A35" s="62">
        <v>29</v>
      </c>
      <c r="B35" s="52">
        <v>5101040106</v>
      </c>
      <c r="C35" s="52" t="s">
        <v>37</v>
      </c>
      <c r="D35" s="53"/>
      <c r="E35" s="53"/>
      <c r="F35" s="54">
        <f t="shared" si="0"/>
        <v>0</v>
      </c>
      <c r="G35" s="53"/>
      <c r="H35" s="53"/>
      <c r="I35" s="53">
        <f t="shared" si="1"/>
        <v>0</v>
      </c>
      <c r="J35" s="54"/>
      <c r="K35" s="54">
        <f t="shared" si="2"/>
        <v>0</v>
      </c>
      <c r="L35" s="54"/>
      <c r="M35" s="54"/>
      <c r="N35" s="54">
        <f t="shared" si="3"/>
        <v>0</v>
      </c>
      <c r="O35" s="54">
        <f t="shared" si="4"/>
        <v>0</v>
      </c>
    </row>
    <row r="36" spans="1:15" s="50" customFormat="1" x14ac:dyDescent="0.55000000000000004">
      <c r="A36" s="62">
        <v>30</v>
      </c>
      <c r="B36" s="52">
        <v>5101040107</v>
      </c>
      <c r="C36" s="52" t="s">
        <v>80</v>
      </c>
      <c r="D36" s="53"/>
      <c r="E36" s="53"/>
      <c r="F36" s="54">
        <f t="shared" si="0"/>
        <v>0</v>
      </c>
      <c r="G36" s="53"/>
      <c r="H36" s="53"/>
      <c r="I36" s="53">
        <f t="shared" si="1"/>
        <v>0</v>
      </c>
      <c r="J36" s="54"/>
      <c r="K36" s="54">
        <f t="shared" si="2"/>
        <v>0</v>
      </c>
      <c r="L36" s="54"/>
      <c r="M36" s="54"/>
      <c r="N36" s="54">
        <f t="shared" si="3"/>
        <v>0</v>
      </c>
      <c r="O36" s="54">
        <f t="shared" si="4"/>
        <v>0</v>
      </c>
    </row>
    <row r="37" spans="1:15" s="50" customFormat="1" x14ac:dyDescent="0.55000000000000004">
      <c r="A37" s="62">
        <v>31</v>
      </c>
      <c r="B37" s="52">
        <v>5101040108</v>
      </c>
      <c r="C37" s="52" t="s">
        <v>81</v>
      </c>
      <c r="D37" s="53"/>
      <c r="E37" s="53"/>
      <c r="F37" s="54">
        <f t="shared" si="0"/>
        <v>0</v>
      </c>
      <c r="G37" s="53"/>
      <c r="H37" s="53"/>
      <c r="I37" s="53">
        <f t="shared" si="1"/>
        <v>0</v>
      </c>
      <c r="J37" s="54"/>
      <c r="K37" s="54">
        <f t="shared" si="2"/>
        <v>0</v>
      </c>
      <c r="L37" s="54"/>
      <c r="M37" s="54"/>
      <c r="N37" s="54">
        <f t="shared" si="3"/>
        <v>0</v>
      </c>
      <c r="O37" s="54">
        <f t="shared" si="4"/>
        <v>0</v>
      </c>
    </row>
    <row r="38" spans="1:15" s="50" customFormat="1" x14ac:dyDescent="0.55000000000000004">
      <c r="A38" s="62">
        <v>32</v>
      </c>
      <c r="B38" s="52">
        <v>5101040120</v>
      </c>
      <c r="C38" s="52" t="s">
        <v>82</v>
      </c>
      <c r="D38" s="53"/>
      <c r="E38" s="53"/>
      <c r="F38" s="54">
        <f t="shared" si="0"/>
        <v>0</v>
      </c>
      <c r="G38" s="53"/>
      <c r="H38" s="53"/>
      <c r="I38" s="53">
        <f t="shared" si="1"/>
        <v>0</v>
      </c>
      <c r="J38" s="54"/>
      <c r="K38" s="54">
        <f t="shared" si="2"/>
        <v>0</v>
      </c>
      <c r="L38" s="54"/>
      <c r="M38" s="54"/>
      <c r="N38" s="54">
        <f t="shared" si="3"/>
        <v>0</v>
      </c>
      <c r="O38" s="54">
        <f t="shared" si="4"/>
        <v>0</v>
      </c>
    </row>
    <row r="39" spans="1:15" s="50" customFormat="1" ht="24" customHeight="1" x14ac:dyDescent="0.55000000000000004">
      <c r="A39" s="62">
        <v>33</v>
      </c>
      <c r="B39" s="52">
        <v>5101040202</v>
      </c>
      <c r="C39" s="52" t="s">
        <v>72</v>
      </c>
      <c r="D39" s="53"/>
      <c r="E39" s="53"/>
      <c r="F39" s="54">
        <f t="shared" si="0"/>
        <v>0</v>
      </c>
      <c r="G39" s="53"/>
      <c r="H39" s="53"/>
      <c r="I39" s="53">
        <f t="shared" si="1"/>
        <v>0</v>
      </c>
      <c r="J39" s="54"/>
      <c r="K39" s="54">
        <f t="shared" si="2"/>
        <v>0</v>
      </c>
      <c r="L39" s="54"/>
      <c r="M39" s="54"/>
      <c r="N39" s="54">
        <f t="shared" si="3"/>
        <v>0</v>
      </c>
      <c r="O39" s="54">
        <f t="shared" si="4"/>
        <v>0</v>
      </c>
    </row>
    <row r="40" spans="1:15" s="50" customFormat="1" x14ac:dyDescent="0.55000000000000004">
      <c r="A40" s="62">
        <v>34</v>
      </c>
      <c r="B40" s="52">
        <v>5101040204</v>
      </c>
      <c r="C40" s="52" t="s">
        <v>119</v>
      </c>
      <c r="D40" s="53"/>
      <c r="E40" s="53"/>
      <c r="F40" s="54">
        <f t="shared" si="0"/>
        <v>0</v>
      </c>
      <c r="G40" s="53"/>
      <c r="H40" s="53"/>
      <c r="I40" s="53">
        <f t="shared" si="1"/>
        <v>0</v>
      </c>
      <c r="J40" s="54"/>
      <c r="K40" s="54">
        <f t="shared" si="2"/>
        <v>0</v>
      </c>
      <c r="L40" s="54"/>
      <c r="M40" s="54"/>
      <c r="N40" s="54">
        <f t="shared" si="3"/>
        <v>0</v>
      </c>
      <c r="O40" s="54">
        <f t="shared" si="4"/>
        <v>0</v>
      </c>
    </row>
    <row r="41" spans="1:15" s="50" customFormat="1" x14ac:dyDescent="0.55000000000000004">
      <c r="A41" s="62">
        <v>35</v>
      </c>
      <c r="B41" s="52">
        <v>5101040205</v>
      </c>
      <c r="C41" s="52" t="s">
        <v>120</v>
      </c>
      <c r="D41" s="53"/>
      <c r="E41" s="53"/>
      <c r="F41" s="54">
        <f t="shared" si="0"/>
        <v>0</v>
      </c>
      <c r="G41" s="53"/>
      <c r="H41" s="53"/>
      <c r="I41" s="53">
        <f t="shared" si="1"/>
        <v>0</v>
      </c>
      <c r="J41" s="54"/>
      <c r="K41" s="54">
        <f t="shared" si="2"/>
        <v>0</v>
      </c>
      <c r="L41" s="54"/>
      <c r="M41" s="54"/>
      <c r="N41" s="54">
        <f t="shared" si="3"/>
        <v>0</v>
      </c>
      <c r="O41" s="54">
        <f t="shared" si="4"/>
        <v>0</v>
      </c>
    </row>
    <row r="42" spans="1:15" s="50" customFormat="1" x14ac:dyDescent="0.55000000000000004">
      <c r="A42" s="62">
        <v>36</v>
      </c>
      <c r="B42" s="52">
        <v>5101040206</v>
      </c>
      <c r="C42" s="52" t="s">
        <v>121</v>
      </c>
      <c r="D42" s="53"/>
      <c r="E42" s="53"/>
      <c r="F42" s="54">
        <f t="shared" si="0"/>
        <v>0</v>
      </c>
      <c r="G42" s="53"/>
      <c r="H42" s="53"/>
      <c r="I42" s="53">
        <f t="shared" si="1"/>
        <v>0</v>
      </c>
      <c r="J42" s="54"/>
      <c r="K42" s="54">
        <f t="shared" si="2"/>
        <v>0</v>
      </c>
      <c r="L42" s="54"/>
      <c r="M42" s="54"/>
      <c r="N42" s="54">
        <f t="shared" si="3"/>
        <v>0</v>
      </c>
      <c r="O42" s="54">
        <f t="shared" si="4"/>
        <v>0</v>
      </c>
    </row>
    <row r="43" spans="1:15" s="50" customFormat="1" x14ac:dyDescent="0.55000000000000004">
      <c r="A43" s="62">
        <v>37</v>
      </c>
      <c r="B43" s="52">
        <v>5101040207</v>
      </c>
      <c r="C43" s="52" t="s">
        <v>122</v>
      </c>
      <c r="D43" s="53"/>
      <c r="E43" s="53"/>
      <c r="F43" s="54">
        <f t="shared" si="0"/>
        <v>0</v>
      </c>
      <c r="G43" s="53"/>
      <c r="H43" s="53"/>
      <c r="I43" s="53">
        <f t="shared" si="1"/>
        <v>0</v>
      </c>
      <c r="J43" s="54"/>
      <c r="K43" s="54">
        <f t="shared" si="2"/>
        <v>0</v>
      </c>
      <c r="L43" s="54"/>
      <c r="M43" s="54"/>
      <c r="N43" s="54">
        <f t="shared" si="3"/>
        <v>0</v>
      </c>
      <c r="O43" s="54">
        <f t="shared" si="4"/>
        <v>0</v>
      </c>
    </row>
    <row r="44" spans="1:15" s="50" customFormat="1" x14ac:dyDescent="0.55000000000000004">
      <c r="A44" s="62">
        <v>38</v>
      </c>
      <c r="B44" s="52">
        <v>5102010106</v>
      </c>
      <c r="C44" s="52" t="s">
        <v>12</v>
      </c>
      <c r="D44" s="53"/>
      <c r="E44" s="53"/>
      <c r="F44" s="54">
        <f t="shared" si="0"/>
        <v>0</v>
      </c>
      <c r="G44" s="53"/>
      <c r="H44" s="53"/>
      <c r="I44" s="53">
        <f t="shared" si="1"/>
        <v>0</v>
      </c>
      <c r="J44" s="54"/>
      <c r="K44" s="54">
        <f t="shared" si="2"/>
        <v>0</v>
      </c>
      <c r="L44" s="54"/>
      <c r="M44" s="54"/>
      <c r="N44" s="54">
        <f t="shared" si="3"/>
        <v>0</v>
      </c>
      <c r="O44" s="54">
        <f t="shared" si="4"/>
        <v>0</v>
      </c>
    </row>
    <row r="45" spans="1:15" s="50" customFormat="1" x14ac:dyDescent="0.55000000000000004">
      <c r="A45" s="62">
        <v>39</v>
      </c>
      <c r="B45" s="52">
        <v>5102010199</v>
      </c>
      <c r="C45" s="52" t="s">
        <v>123</v>
      </c>
      <c r="D45" s="53"/>
      <c r="E45" s="53"/>
      <c r="F45" s="54">
        <f t="shared" si="0"/>
        <v>0</v>
      </c>
      <c r="G45" s="53"/>
      <c r="H45" s="53"/>
      <c r="I45" s="53">
        <f t="shared" si="1"/>
        <v>0</v>
      </c>
      <c r="J45" s="54"/>
      <c r="K45" s="54">
        <f t="shared" si="2"/>
        <v>0</v>
      </c>
      <c r="L45" s="54"/>
      <c r="M45" s="54"/>
      <c r="N45" s="54">
        <f t="shared" si="3"/>
        <v>0</v>
      </c>
      <c r="O45" s="54">
        <f t="shared" si="4"/>
        <v>0</v>
      </c>
    </row>
    <row r="46" spans="1:15" s="50" customFormat="1" x14ac:dyDescent="0.55000000000000004">
      <c r="A46" s="65">
        <v>40</v>
      </c>
      <c r="B46" s="66">
        <v>5102020199</v>
      </c>
      <c r="C46" s="66" t="s">
        <v>124</v>
      </c>
      <c r="D46" s="53"/>
      <c r="E46" s="53"/>
      <c r="F46" s="54">
        <f t="shared" si="0"/>
        <v>0</v>
      </c>
      <c r="G46" s="53"/>
      <c r="H46" s="53"/>
      <c r="I46" s="53">
        <f t="shared" si="1"/>
        <v>0</v>
      </c>
      <c r="J46" s="54"/>
      <c r="K46" s="54">
        <f t="shared" si="2"/>
        <v>0</v>
      </c>
      <c r="L46" s="54"/>
      <c r="M46" s="54"/>
      <c r="N46" s="54">
        <f t="shared" si="3"/>
        <v>0</v>
      </c>
      <c r="O46" s="54">
        <f t="shared" si="4"/>
        <v>0</v>
      </c>
    </row>
    <row r="47" spans="1:15" s="56" customFormat="1" x14ac:dyDescent="0.55000000000000004">
      <c r="A47" s="62">
        <v>41</v>
      </c>
      <c r="B47" s="52">
        <v>5102030199</v>
      </c>
      <c r="C47" s="52" t="s">
        <v>83</v>
      </c>
      <c r="D47" s="53"/>
      <c r="E47" s="53"/>
      <c r="F47" s="54">
        <f t="shared" si="0"/>
        <v>0</v>
      </c>
      <c r="G47" s="53"/>
      <c r="H47" s="53"/>
      <c r="I47" s="53">
        <f t="shared" si="1"/>
        <v>0</v>
      </c>
      <c r="J47" s="54"/>
      <c r="K47" s="54">
        <f t="shared" si="2"/>
        <v>0</v>
      </c>
      <c r="L47" s="54"/>
      <c r="M47" s="54"/>
      <c r="N47" s="54">
        <f t="shared" si="3"/>
        <v>0</v>
      </c>
      <c r="O47" s="54">
        <f t="shared" si="4"/>
        <v>0</v>
      </c>
    </row>
    <row r="48" spans="1:15" s="56" customFormat="1" x14ac:dyDescent="0.55000000000000004">
      <c r="A48" s="62">
        <v>42</v>
      </c>
      <c r="B48" s="52">
        <v>5103010102</v>
      </c>
      <c r="C48" s="52" t="s">
        <v>140</v>
      </c>
      <c r="D48" s="58"/>
      <c r="E48" s="53"/>
      <c r="F48" s="54">
        <f t="shared" si="0"/>
        <v>0</v>
      </c>
      <c r="G48" s="53"/>
      <c r="H48" s="53"/>
      <c r="I48" s="53">
        <f t="shared" si="1"/>
        <v>0</v>
      </c>
      <c r="J48" s="54"/>
      <c r="K48" s="54">
        <f t="shared" si="2"/>
        <v>0</v>
      </c>
      <c r="L48" s="54"/>
      <c r="M48" s="54"/>
      <c r="N48" s="54">
        <f t="shared" si="3"/>
        <v>0</v>
      </c>
      <c r="O48" s="54">
        <f t="shared" si="4"/>
        <v>0</v>
      </c>
    </row>
    <row r="49" spans="1:15" s="56" customFormat="1" x14ac:dyDescent="0.55000000000000004">
      <c r="A49" s="62">
        <v>43</v>
      </c>
      <c r="B49" s="52">
        <v>5103010103</v>
      </c>
      <c r="C49" s="52" t="s">
        <v>8</v>
      </c>
      <c r="D49" s="53"/>
      <c r="E49" s="53"/>
      <c r="F49" s="54">
        <f t="shared" si="0"/>
        <v>0</v>
      </c>
      <c r="G49" s="53"/>
      <c r="H49" s="53"/>
      <c r="I49" s="53">
        <f t="shared" si="1"/>
        <v>0</v>
      </c>
      <c r="J49" s="54"/>
      <c r="K49" s="54">
        <f t="shared" si="2"/>
        <v>0</v>
      </c>
      <c r="L49" s="54"/>
      <c r="M49" s="54"/>
      <c r="N49" s="54">
        <f t="shared" si="3"/>
        <v>0</v>
      </c>
      <c r="O49" s="54">
        <f t="shared" si="4"/>
        <v>0</v>
      </c>
    </row>
    <row r="50" spans="1:15" s="56" customFormat="1" x14ac:dyDescent="0.55000000000000004">
      <c r="A50" s="62">
        <v>44</v>
      </c>
      <c r="B50" s="67">
        <v>5103010199</v>
      </c>
      <c r="C50" s="67" t="s">
        <v>84</v>
      </c>
      <c r="D50" s="58">
        <v>590</v>
      </c>
      <c r="E50" s="58"/>
      <c r="F50" s="59">
        <f t="shared" si="0"/>
        <v>590</v>
      </c>
      <c r="G50" s="58"/>
      <c r="H50" s="58"/>
      <c r="I50" s="58">
        <f t="shared" si="1"/>
        <v>0</v>
      </c>
      <c r="J50" s="59"/>
      <c r="K50" s="59">
        <f t="shared" si="2"/>
        <v>590</v>
      </c>
      <c r="L50" s="59"/>
      <c r="M50" s="59"/>
      <c r="N50" s="59">
        <f t="shared" si="3"/>
        <v>0</v>
      </c>
      <c r="O50" s="59">
        <f t="shared" si="4"/>
        <v>590</v>
      </c>
    </row>
    <row r="51" spans="1:15" s="56" customFormat="1" x14ac:dyDescent="0.55000000000000004">
      <c r="A51" s="65">
        <v>45</v>
      </c>
      <c r="B51" s="68">
        <v>5103020102</v>
      </c>
      <c r="C51" s="68" t="s">
        <v>141</v>
      </c>
      <c r="D51" s="58"/>
      <c r="E51" s="58"/>
      <c r="F51" s="59">
        <f t="shared" si="0"/>
        <v>0</v>
      </c>
      <c r="G51" s="58"/>
      <c r="H51" s="58"/>
      <c r="I51" s="58">
        <f t="shared" si="1"/>
        <v>0</v>
      </c>
      <c r="J51" s="59"/>
      <c r="K51" s="59">
        <f t="shared" si="2"/>
        <v>0</v>
      </c>
      <c r="L51" s="59"/>
      <c r="M51" s="59"/>
      <c r="N51" s="59">
        <f t="shared" si="3"/>
        <v>0</v>
      </c>
      <c r="O51" s="59">
        <f t="shared" si="4"/>
        <v>0</v>
      </c>
    </row>
    <row r="52" spans="1:15" s="56" customFormat="1" x14ac:dyDescent="0.55000000000000004">
      <c r="A52" s="62">
        <v>46</v>
      </c>
      <c r="B52" s="67">
        <v>5103020199</v>
      </c>
      <c r="C52" s="67" t="s">
        <v>125</v>
      </c>
      <c r="D52" s="53"/>
      <c r="E52" s="58"/>
      <c r="F52" s="59">
        <f t="shared" si="0"/>
        <v>0</v>
      </c>
      <c r="G52" s="58"/>
      <c r="H52" s="58"/>
      <c r="I52" s="58">
        <f t="shared" si="1"/>
        <v>0</v>
      </c>
      <c r="J52" s="59"/>
      <c r="K52" s="59">
        <f t="shared" si="2"/>
        <v>0</v>
      </c>
      <c r="L52" s="59"/>
      <c r="M52" s="59"/>
      <c r="N52" s="59">
        <f t="shared" si="3"/>
        <v>0</v>
      </c>
      <c r="O52" s="59">
        <f t="shared" si="4"/>
        <v>0</v>
      </c>
    </row>
    <row r="53" spans="1:15" s="56" customFormat="1" x14ac:dyDescent="0.55000000000000004">
      <c r="A53" s="62">
        <v>47</v>
      </c>
      <c r="B53" s="67">
        <v>5104010104</v>
      </c>
      <c r="C53" s="67" t="s">
        <v>85</v>
      </c>
      <c r="D53" s="75">
        <f>14080+8896.35</f>
        <v>22976.35</v>
      </c>
      <c r="E53" s="58"/>
      <c r="F53" s="59">
        <f t="shared" si="0"/>
        <v>22976.35</v>
      </c>
      <c r="G53" s="58"/>
      <c r="H53" s="58"/>
      <c r="I53" s="58">
        <f t="shared" si="1"/>
        <v>0</v>
      </c>
      <c r="J53" s="59"/>
      <c r="K53" s="59">
        <f t="shared" si="2"/>
        <v>22976.35</v>
      </c>
      <c r="L53" s="59"/>
      <c r="M53" s="59"/>
      <c r="N53" s="59">
        <f t="shared" si="3"/>
        <v>0</v>
      </c>
      <c r="O53" s="59">
        <f t="shared" si="4"/>
        <v>22976.35</v>
      </c>
    </row>
    <row r="54" spans="1:15" s="56" customFormat="1" x14ac:dyDescent="0.55000000000000004">
      <c r="A54" s="62">
        <v>48</v>
      </c>
      <c r="B54" s="67">
        <v>5104010107</v>
      </c>
      <c r="C54" s="67" t="s">
        <v>86</v>
      </c>
      <c r="D54" s="53"/>
      <c r="E54" s="58"/>
      <c r="F54" s="59">
        <f t="shared" si="0"/>
        <v>0</v>
      </c>
      <c r="G54" s="53">
        <v>7300</v>
      </c>
      <c r="H54" s="58"/>
      <c r="I54" s="58">
        <f t="shared" si="1"/>
        <v>7300</v>
      </c>
      <c r="J54" s="59"/>
      <c r="K54" s="59">
        <f t="shared" si="2"/>
        <v>7300</v>
      </c>
      <c r="L54" s="59"/>
      <c r="M54" s="59"/>
      <c r="N54" s="59">
        <f t="shared" si="3"/>
        <v>0</v>
      </c>
      <c r="O54" s="59">
        <f t="shared" si="4"/>
        <v>7300</v>
      </c>
    </row>
    <row r="55" spans="1:15" s="56" customFormat="1" x14ac:dyDescent="0.55000000000000004">
      <c r="A55" s="62">
        <v>49</v>
      </c>
      <c r="B55" s="67">
        <v>5104010110</v>
      </c>
      <c r="C55" s="67" t="s">
        <v>18</v>
      </c>
      <c r="D55" s="58"/>
      <c r="E55" s="58"/>
      <c r="F55" s="59">
        <f t="shared" si="0"/>
        <v>0</v>
      </c>
      <c r="G55" s="58"/>
      <c r="H55" s="58"/>
      <c r="I55" s="58">
        <f t="shared" si="1"/>
        <v>0</v>
      </c>
      <c r="J55" s="59"/>
      <c r="K55" s="59">
        <f t="shared" si="2"/>
        <v>0</v>
      </c>
      <c r="L55" s="59"/>
      <c r="M55" s="59"/>
      <c r="N55" s="59">
        <f t="shared" si="3"/>
        <v>0</v>
      </c>
      <c r="O55" s="59">
        <f t="shared" si="4"/>
        <v>0</v>
      </c>
    </row>
    <row r="56" spans="1:15" s="56" customFormat="1" x14ac:dyDescent="0.55000000000000004">
      <c r="A56" s="62">
        <v>50</v>
      </c>
      <c r="B56" s="67">
        <v>5104010112</v>
      </c>
      <c r="C56" s="67" t="s">
        <v>126</v>
      </c>
      <c r="D56" s="58"/>
      <c r="E56" s="58"/>
      <c r="F56" s="59">
        <f t="shared" si="0"/>
        <v>0</v>
      </c>
      <c r="G56" s="58">
        <v>11180</v>
      </c>
      <c r="H56" s="58"/>
      <c r="I56" s="58">
        <f t="shared" si="1"/>
        <v>11180</v>
      </c>
      <c r="J56" s="59"/>
      <c r="K56" s="59">
        <f t="shared" si="2"/>
        <v>11180</v>
      </c>
      <c r="L56" s="59"/>
      <c r="M56" s="59"/>
      <c r="N56" s="59">
        <f t="shared" si="3"/>
        <v>0</v>
      </c>
      <c r="O56" s="59">
        <f t="shared" si="4"/>
        <v>11180</v>
      </c>
    </row>
    <row r="57" spans="1:15" s="56" customFormat="1" x14ac:dyDescent="0.55000000000000004">
      <c r="A57" s="62">
        <v>51</v>
      </c>
      <c r="B57" s="67">
        <v>5104010113</v>
      </c>
      <c r="C57" s="67" t="s">
        <v>127</v>
      </c>
      <c r="D57" s="58"/>
      <c r="E57" s="58"/>
      <c r="F57" s="59">
        <f t="shared" si="0"/>
        <v>0</v>
      </c>
      <c r="G57" s="58"/>
      <c r="H57" s="58"/>
      <c r="I57" s="58">
        <f t="shared" si="1"/>
        <v>0</v>
      </c>
      <c r="J57" s="59"/>
      <c r="K57" s="59">
        <f t="shared" si="2"/>
        <v>0</v>
      </c>
      <c r="L57" s="59"/>
      <c r="M57" s="59"/>
      <c r="N57" s="59">
        <f t="shared" si="3"/>
        <v>0</v>
      </c>
      <c r="O57" s="59">
        <f t="shared" si="4"/>
        <v>0</v>
      </c>
    </row>
    <row r="58" spans="1:15" s="56" customFormat="1" x14ac:dyDescent="0.55000000000000004">
      <c r="A58" s="62">
        <v>52</v>
      </c>
      <c r="B58" s="67">
        <v>5104010114</v>
      </c>
      <c r="C58" s="67" t="s">
        <v>87</v>
      </c>
      <c r="D58" s="58"/>
      <c r="E58" s="58"/>
      <c r="F58" s="59">
        <f t="shared" si="0"/>
        <v>0</v>
      </c>
      <c r="G58" s="58"/>
      <c r="H58" s="58"/>
      <c r="I58" s="58">
        <f t="shared" si="1"/>
        <v>0</v>
      </c>
      <c r="J58" s="59"/>
      <c r="K58" s="59">
        <f t="shared" si="2"/>
        <v>0</v>
      </c>
      <c r="L58" s="59"/>
      <c r="M58" s="59"/>
      <c r="N58" s="59">
        <f t="shared" si="3"/>
        <v>0</v>
      </c>
      <c r="O58" s="59">
        <f t="shared" si="4"/>
        <v>0</v>
      </c>
    </row>
    <row r="59" spans="1:15" s="56" customFormat="1" x14ac:dyDescent="0.55000000000000004">
      <c r="A59" s="62">
        <v>53</v>
      </c>
      <c r="B59" s="67">
        <v>5104010115</v>
      </c>
      <c r="C59" s="67" t="s">
        <v>128</v>
      </c>
      <c r="D59" s="58"/>
      <c r="E59" s="58"/>
      <c r="F59" s="59">
        <f t="shared" si="0"/>
        <v>0</v>
      </c>
      <c r="G59" s="58"/>
      <c r="H59" s="58"/>
      <c r="I59" s="58">
        <f t="shared" si="1"/>
        <v>0</v>
      </c>
      <c r="J59" s="59"/>
      <c r="K59" s="59">
        <f t="shared" si="2"/>
        <v>0</v>
      </c>
      <c r="L59" s="59"/>
      <c r="M59" s="59"/>
      <c r="N59" s="59">
        <f t="shared" si="3"/>
        <v>0</v>
      </c>
      <c r="O59" s="59">
        <f t="shared" si="4"/>
        <v>0</v>
      </c>
    </row>
    <row r="60" spans="1:15" s="56" customFormat="1" x14ac:dyDescent="0.55000000000000004">
      <c r="A60" s="62">
        <v>54</v>
      </c>
      <c r="B60" s="67">
        <v>5104020101</v>
      </c>
      <c r="C60" s="67" t="s">
        <v>88</v>
      </c>
      <c r="D60" s="58"/>
      <c r="E60" s="58"/>
      <c r="F60" s="59">
        <f t="shared" si="0"/>
        <v>0</v>
      </c>
      <c r="G60" s="58"/>
      <c r="H60" s="58"/>
      <c r="I60" s="58">
        <f t="shared" si="1"/>
        <v>0</v>
      </c>
      <c r="J60" s="59"/>
      <c r="K60" s="59">
        <f t="shared" si="2"/>
        <v>0</v>
      </c>
      <c r="L60" s="59"/>
      <c r="M60" s="59"/>
      <c r="N60" s="59">
        <f t="shared" si="3"/>
        <v>0</v>
      </c>
      <c r="O60" s="59">
        <f t="shared" si="4"/>
        <v>0</v>
      </c>
    </row>
    <row r="61" spans="1:15" s="56" customFormat="1" x14ac:dyDescent="0.55000000000000004">
      <c r="A61" s="62">
        <v>55</v>
      </c>
      <c r="B61" s="67">
        <v>5104020103</v>
      </c>
      <c r="C61" s="67" t="s">
        <v>89</v>
      </c>
      <c r="D61" s="58"/>
      <c r="E61" s="58"/>
      <c r="F61" s="59">
        <f t="shared" si="0"/>
        <v>0</v>
      </c>
      <c r="G61" s="58"/>
      <c r="H61" s="58"/>
      <c r="I61" s="58">
        <f t="shared" si="1"/>
        <v>0</v>
      </c>
      <c r="J61" s="59"/>
      <c r="K61" s="59">
        <f t="shared" si="2"/>
        <v>0</v>
      </c>
      <c r="L61" s="59"/>
      <c r="M61" s="59"/>
      <c r="N61" s="59">
        <f t="shared" si="3"/>
        <v>0</v>
      </c>
      <c r="O61" s="59">
        <f t="shared" si="4"/>
        <v>0</v>
      </c>
    </row>
    <row r="62" spans="1:15" s="56" customFormat="1" x14ac:dyDescent="0.55000000000000004">
      <c r="A62" s="62">
        <v>56</v>
      </c>
      <c r="B62" s="67">
        <v>5104020105</v>
      </c>
      <c r="C62" s="67" t="s">
        <v>90</v>
      </c>
      <c r="D62" s="58"/>
      <c r="E62" s="58"/>
      <c r="F62" s="59">
        <f t="shared" si="0"/>
        <v>0</v>
      </c>
      <c r="G62" s="58"/>
      <c r="H62" s="58"/>
      <c r="I62" s="58">
        <f t="shared" si="1"/>
        <v>0</v>
      </c>
      <c r="J62" s="59"/>
      <c r="K62" s="59">
        <f t="shared" si="2"/>
        <v>0</v>
      </c>
      <c r="L62" s="59"/>
      <c r="M62" s="59"/>
      <c r="N62" s="59">
        <f t="shared" si="3"/>
        <v>0</v>
      </c>
      <c r="O62" s="59">
        <f t="shared" si="4"/>
        <v>0</v>
      </c>
    </row>
    <row r="63" spans="1:15" s="56" customFormat="1" x14ac:dyDescent="0.55000000000000004">
      <c r="A63" s="62">
        <v>57</v>
      </c>
      <c r="B63" s="67">
        <v>5104020106</v>
      </c>
      <c r="C63" s="67" t="s">
        <v>91</v>
      </c>
      <c r="D63" s="58"/>
      <c r="E63" s="58"/>
      <c r="F63" s="59">
        <f t="shared" si="0"/>
        <v>0</v>
      </c>
      <c r="G63" s="58"/>
      <c r="H63" s="58"/>
      <c r="I63" s="58">
        <f t="shared" si="1"/>
        <v>0</v>
      </c>
      <c r="J63" s="59"/>
      <c r="K63" s="59">
        <f t="shared" si="2"/>
        <v>0</v>
      </c>
      <c r="L63" s="59"/>
      <c r="M63" s="59"/>
      <c r="N63" s="59">
        <f t="shared" si="3"/>
        <v>0</v>
      </c>
      <c r="O63" s="59">
        <f t="shared" si="4"/>
        <v>0</v>
      </c>
    </row>
    <row r="64" spans="1:15" s="56" customFormat="1" x14ac:dyDescent="0.55000000000000004">
      <c r="A64" s="62">
        <v>58</v>
      </c>
      <c r="B64" s="67">
        <v>5104020107</v>
      </c>
      <c r="C64" s="67" t="s">
        <v>92</v>
      </c>
      <c r="D64" s="58"/>
      <c r="E64" s="58"/>
      <c r="F64" s="59">
        <f t="shared" si="0"/>
        <v>0</v>
      </c>
      <c r="G64" s="58"/>
      <c r="H64" s="58"/>
      <c r="I64" s="58">
        <f t="shared" si="1"/>
        <v>0</v>
      </c>
      <c r="J64" s="59"/>
      <c r="K64" s="59">
        <f t="shared" si="2"/>
        <v>0</v>
      </c>
      <c r="L64" s="59"/>
      <c r="M64" s="59"/>
      <c r="N64" s="59">
        <f t="shared" si="3"/>
        <v>0</v>
      </c>
      <c r="O64" s="59">
        <f t="shared" si="4"/>
        <v>0</v>
      </c>
    </row>
    <row r="65" spans="1:15" s="56" customFormat="1" x14ac:dyDescent="0.55000000000000004">
      <c r="A65" s="62">
        <v>59</v>
      </c>
      <c r="B65" s="67">
        <v>5104030202</v>
      </c>
      <c r="C65" s="67" t="s">
        <v>22</v>
      </c>
      <c r="D65" s="58"/>
      <c r="E65" s="58"/>
      <c r="F65" s="59">
        <f t="shared" si="0"/>
        <v>0</v>
      </c>
      <c r="G65" s="58"/>
      <c r="H65" s="58"/>
      <c r="I65" s="58">
        <f t="shared" si="1"/>
        <v>0</v>
      </c>
      <c r="J65" s="59"/>
      <c r="K65" s="59">
        <f t="shared" si="2"/>
        <v>0</v>
      </c>
      <c r="L65" s="59"/>
      <c r="M65" s="59"/>
      <c r="N65" s="59">
        <f t="shared" si="3"/>
        <v>0</v>
      </c>
      <c r="O65" s="59">
        <f t="shared" si="4"/>
        <v>0</v>
      </c>
    </row>
    <row r="66" spans="1:15" s="56" customFormat="1" x14ac:dyDescent="0.55000000000000004">
      <c r="A66" s="62">
        <v>60</v>
      </c>
      <c r="B66" s="67">
        <v>5104030203</v>
      </c>
      <c r="C66" s="67" t="s">
        <v>11</v>
      </c>
      <c r="D66" s="58"/>
      <c r="E66" s="58"/>
      <c r="F66" s="59">
        <f t="shared" si="0"/>
        <v>0</v>
      </c>
      <c r="G66" s="58"/>
      <c r="H66" s="58"/>
      <c r="I66" s="58">
        <f t="shared" si="1"/>
        <v>0</v>
      </c>
      <c r="J66" s="59"/>
      <c r="K66" s="59">
        <f t="shared" si="2"/>
        <v>0</v>
      </c>
      <c r="L66" s="59"/>
      <c r="M66" s="59"/>
      <c r="N66" s="59">
        <f t="shared" si="3"/>
        <v>0</v>
      </c>
      <c r="O66" s="59">
        <f t="shared" si="4"/>
        <v>0</v>
      </c>
    </row>
    <row r="67" spans="1:15" s="56" customFormat="1" x14ac:dyDescent="0.55000000000000004">
      <c r="A67" s="62">
        <v>61</v>
      </c>
      <c r="B67" s="67">
        <v>5104030206</v>
      </c>
      <c r="C67" s="67" t="s">
        <v>30</v>
      </c>
      <c r="D67" s="58"/>
      <c r="E67" s="58"/>
      <c r="F67" s="59">
        <f t="shared" si="0"/>
        <v>0</v>
      </c>
      <c r="G67" s="58"/>
      <c r="H67" s="58"/>
      <c r="I67" s="58">
        <f t="shared" si="1"/>
        <v>0</v>
      </c>
      <c r="J67" s="59"/>
      <c r="K67" s="59">
        <f t="shared" si="2"/>
        <v>0</v>
      </c>
      <c r="L67" s="59"/>
      <c r="M67" s="59"/>
      <c r="N67" s="59">
        <f t="shared" si="3"/>
        <v>0</v>
      </c>
      <c r="O67" s="59">
        <f t="shared" si="4"/>
        <v>0</v>
      </c>
    </row>
    <row r="68" spans="1:15" s="56" customFormat="1" x14ac:dyDescent="0.55000000000000004">
      <c r="A68" s="62">
        <v>62</v>
      </c>
      <c r="B68" s="67">
        <v>5104030207</v>
      </c>
      <c r="C68" s="67" t="s">
        <v>93</v>
      </c>
      <c r="D68" s="58"/>
      <c r="E68" s="58"/>
      <c r="F68" s="59">
        <f t="shared" si="0"/>
        <v>0</v>
      </c>
      <c r="G68" s="58"/>
      <c r="H68" s="58"/>
      <c r="I68" s="58">
        <f t="shared" si="1"/>
        <v>0</v>
      </c>
      <c r="J68" s="59"/>
      <c r="K68" s="59">
        <f t="shared" si="2"/>
        <v>0</v>
      </c>
      <c r="L68" s="59"/>
      <c r="M68" s="59"/>
      <c r="N68" s="59">
        <f t="shared" si="3"/>
        <v>0</v>
      </c>
      <c r="O68" s="59">
        <f t="shared" si="4"/>
        <v>0</v>
      </c>
    </row>
    <row r="69" spans="1:15" s="56" customFormat="1" x14ac:dyDescent="0.55000000000000004">
      <c r="A69" s="62">
        <v>63</v>
      </c>
      <c r="B69" s="67">
        <v>5104030208</v>
      </c>
      <c r="C69" s="67" t="s">
        <v>94</v>
      </c>
      <c r="D69" s="58"/>
      <c r="E69" s="58"/>
      <c r="F69" s="59">
        <f t="shared" si="0"/>
        <v>0</v>
      </c>
      <c r="G69" s="58"/>
      <c r="H69" s="58"/>
      <c r="I69" s="58">
        <f t="shared" si="1"/>
        <v>0</v>
      </c>
      <c r="J69" s="59"/>
      <c r="K69" s="59">
        <f t="shared" si="2"/>
        <v>0</v>
      </c>
      <c r="L69" s="59"/>
      <c r="M69" s="59"/>
      <c r="N69" s="59">
        <f t="shared" si="3"/>
        <v>0</v>
      </c>
      <c r="O69" s="59">
        <f t="shared" si="4"/>
        <v>0</v>
      </c>
    </row>
    <row r="70" spans="1:15" s="56" customFormat="1" x14ac:dyDescent="0.55000000000000004">
      <c r="A70" s="62">
        <v>64</v>
      </c>
      <c r="B70" s="67">
        <v>5104030210</v>
      </c>
      <c r="C70" s="67" t="s">
        <v>95</v>
      </c>
      <c r="D70" s="58"/>
      <c r="E70" s="58"/>
      <c r="F70" s="59">
        <f t="shared" si="0"/>
        <v>0</v>
      </c>
      <c r="G70" s="58"/>
      <c r="H70" s="58"/>
      <c r="I70" s="58">
        <f t="shared" si="1"/>
        <v>0</v>
      </c>
      <c r="J70" s="59"/>
      <c r="K70" s="59">
        <f t="shared" si="2"/>
        <v>0</v>
      </c>
      <c r="L70" s="59"/>
      <c r="M70" s="59"/>
      <c r="N70" s="59">
        <f t="shared" si="3"/>
        <v>0</v>
      </c>
      <c r="O70" s="59">
        <f t="shared" si="4"/>
        <v>0</v>
      </c>
    </row>
    <row r="71" spans="1:15" s="56" customFormat="1" x14ac:dyDescent="0.55000000000000004">
      <c r="A71" s="62">
        <v>65</v>
      </c>
      <c r="B71" s="67">
        <v>5104030212</v>
      </c>
      <c r="C71" s="67" t="s">
        <v>96</v>
      </c>
      <c r="D71" s="58"/>
      <c r="E71" s="58"/>
      <c r="F71" s="59">
        <f t="shared" si="0"/>
        <v>0</v>
      </c>
      <c r="G71" s="58">
        <f>12037.5+19260</f>
        <v>31297.5</v>
      </c>
      <c r="H71" s="58"/>
      <c r="I71" s="58">
        <f t="shared" si="1"/>
        <v>31297.5</v>
      </c>
      <c r="J71" s="59"/>
      <c r="K71" s="59">
        <f t="shared" si="2"/>
        <v>31297.5</v>
      </c>
      <c r="L71" s="59"/>
      <c r="M71" s="59"/>
      <c r="N71" s="59">
        <f t="shared" si="3"/>
        <v>0</v>
      </c>
      <c r="O71" s="59">
        <f t="shared" si="4"/>
        <v>31297.5</v>
      </c>
    </row>
    <row r="72" spans="1:15" s="56" customFormat="1" x14ac:dyDescent="0.55000000000000004">
      <c r="A72" s="62">
        <v>66</v>
      </c>
      <c r="B72" s="67">
        <v>5104030215</v>
      </c>
      <c r="C72" s="67" t="s">
        <v>97</v>
      </c>
      <c r="D72" s="58"/>
      <c r="E72" s="58"/>
      <c r="F72" s="59">
        <f t="shared" si="0"/>
        <v>0</v>
      </c>
      <c r="G72" s="58"/>
      <c r="H72" s="58"/>
      <c r="I72" s="58">
        <f t="shared" si="1"/>
        <v>0</v>
      </c>
      <c r="J72" s="59"/>
      <c r="K72" s="59">
        <f t="shared" si="2"/>
        <v>0</v>
      </c>
      <c r="L72" s="59"/>
      <c r="M72" s="59"/>
      <c r="N72" s="59">
        <f t="shared" si="3"/>
        <v>0</v>
      </c>
      <c r="O72" s="59">
        <f t="shared" si="4"/>
        <v>0</v>
      </c>
    </row>
    <row r="73" spans="1:15" s="56" customFormat="1" x14ac:dyDescent="0.55000000000000004">
      <c r="A73" s="62">
        <v>67</v>
      </c>
      <c r="B73" s="67">
        <v>5104030219</v>
      </c>
      <c r="C73" s="67" t="s">
        <v>98</v>
      </c>
      <c r="D73" s="58"/>
      <c r="E73" s="58"/>
      <c r="F73" s="59">
        <f t="shared" si="0"/>
        <v>0</v>
      </c>
      <c r="G73" s="58"/>
      <c r="H73" s="58"/>
      <c r="I73" s="58">
        <f t="shared" ref="I73:I81" si="5">SUM(G73:H73)</f>
        <v>0</v>
      </c>
      <c r="J73" s="59"/>
      <c r="K73" s="59">
        <f t="shared" ref="K73:K81" si="6">+F73+I73</f>
        <v>0</v>
      </c>
      <c r="L73" s="59"/>
      <c r="M73" s="59"/>
      <c r="N73" s="59">
        <f t="shared" ref="N73:N81" si="7">SUM(L73:M73)</f>
        <v>0</v>
      </c>
      <c r="O73" s="59">
        <f t="shared" ref="O73:O81" si="8">+K73+N73</f>
        <v>0</v>
      </c>
    </row>
    <row r="74" spans="1:15" s="56" customFormat="1" x14ac:dyDescent="0.55000000000000004">
      <c r="A74" s="62">
        <v>68</v>
      </c>
      <c r="B74" s="67">
        <v>5104030299</v>
      </c>
      <c r="C74" s="67" t="s">
        <v>99</v>
      </c>
      <c r="D74" s="58"/>
      <c r="E74" s="58"/>
      <c r="F74" s="59">
        <f t="shared" ref="F74:F81" si="9">SUM(D74:E74)</f>
        <v>0</v>
      </c>
      <c r="G74" s="58"/>
      <c r="H74" s="58"/>
      <c r="I74" s="58">
        <f t="shared" si="5"/>
        <v>0</v>
      </c>
      <c r="J74" s="59"/>
      <c r="K74" s="59">
        <f t="shared" si="6"/>
        <v>0</v>
      </c>
      <c r="L74" s="59"/>
      <c r="M74" s="59"/>
      <c r="N74" s="59">
        <f t="shared" si="7"/>
        <v>0</v>
      </c>
      <c r="O74" s="59">
        <f t="shared" si="8"/>
        <v>0</v>
      </c>
    </row>
    <row r="75" spans="1:15" s="56" customFormat="1" x14ac:dyDescent="0.55000000000000004">
      <c r="A75" s="62">
        <v>69</v>
      </c>
      <c r="B75" s="67">
        <v>5104040101</v>
      </c>
      <c r="C75" s="67" t="s">
        <v>100</v>
      </c>
      <c r="D75" s="58"/>
      <c r="E75" s="58"/>
      <c r="F75" s="59">
        <f t="shared" si="9"/>
        <v>0</v>
      </c>
      <c r="G75" s="58">
        <v>26400</v>
      </c>
      <c r="H75" s="58"/>
      <c r="I75" s="58">
        <f t="shared" si="5"/>
        <v>26400</v>
      </c>
      <c r="J75" s="59"/>
      <c r="K75" s="59">
        <f t="shared" si="6"/>
        <v>26400</v>
      </c>
      <c r="L75" s="59"/>
      <c r="M75" s="59"/>
      <c r="N75" s="59">
        <f t="shared" si="7"/>
        <v>0</v>
      </c>
      <c r="O75" s="59">
        <f t="shared" si="8"/>
        <v>26400</v>
      </c>
    </row>
    <row r="76" spans="1:15" s="56" customFormat="1" x14ac:dyDescent="0.55000000000000004">
      <c r="A76" s="62">
        <v>70</v>
      </c>
      <c r="B76" s="67">
        <v>5104040102</v>
      </c>
      <c r="C76" s="67" t="s">
        <v>129</v>
      </c>
      <c r="D76" s="58">
        <f>734225+69000</f>
        <v>803225</v>
      </c>
      <c r="E76" s="58"/>
      <c r="F76" s="59">
        <f t="shared" si="9"/>
        <v>803225</v>
      </c>
      <c r="G76" s="58"/>
      <c r="H76" s="58"/>
      <c r="I76" s="58">
        <f t="shared" si="5"/>
        <v>0</v>
      </c>
      <c r="J76" s="59"/>
      <c r="K76" s="59">
        <f t="shared" si="6"/>
        <v>803225</v>
      </c>
      <c r="L76" s="59"/>
      <c r="M76" s="59"/>
      <c r="N76" s="59">
        <f t="shared" si="7"/>
        <v>0</v>
      </c>
      <c r="O76" s="59">
        <f t="shared" si="8"/>
        <v>803225</v>
      </c>
    </row>
    <row r="77" spans="1:15" s="56" customFormat="1" x14ac:dyDescent="0.55000000000000004">
      <c r="A77" s="62">
        <v>71</v>
      </c>
      <c r="B77" s="67">
        <v>5104040103</v>
      </c>
      <c r="C77" s="67" t="s">
        <v>101</v>
      </c>
      <c r="D77" s="58"/>
      <c r="E77" s="58"/>
      <c r="F77" s="59">
        <f t="shared" si="9"/>
        <v>0</v>
      </c>
      <c r="G77" s="58"/>
      <c r="H77" s="58"/>
      <c r="I77" s="58">
        <f t="shared" si="5"/>
        <v>0</v>
      </c>
      <c r="J77" s="59"/>
      <c r="K77" s="59">
        <f t="shared" si="6"/>
        <v>0</v>
      </c>
      <c r="L77" s="59"/>
      <c r="M77" s="59"/>
      <c r="N77" s="59">
        <f t="shared" si="7"/>
        <v>0</v>
      </c>
      <c r="O77" s="59">
        <f t="shared" si="8"/>
        <v>0</v>
      </c>
    </row>
    <row r="78" spans="1:15" s="56" customFormat="1" x14ac:dyDescent="0.55000000000000004">
      <c r="A78" s="62">
        <v>72</v>
      </c>
      <c r="B78" s="67">
        <v>5105010160</v>
      </c>
      <c r="C78" s="67" t="s">
        <v>102</v>
      </c>
      <c r="D78" s="58"/>
      <c r="E78" s="58"/>
      <c r="F78" s="59">
        <f t="shared" si="9"/>
        <v>0</v>
      </c>
      <c r="G78" s="58"/>
      <c r="H78" s="58"/>
      <c r="I78" s="58">
        <f t="shared" si="5"/>
        <v>0</v>
      </c>
      <c r="J78" s="59"/>
      <c r="K78" s="59">
        <f t="shared" si="6"/>
        <v>0</v>
      </c>
      <c r="L78" s="59"/>
      <c r="M78" s="59"/>
      <c r="N78" s="59">
        <f t="shared" si="7"/>
        <v>0</v>
      </c>
      <c r="O78" s="59">
        <f t="shared" si="8"/>
        <v>0</v>
      </c>
    </row>
    <row r="79" spans="1:15" s="50" customFormat="1" x14ac:dyDescent="0.55000000000000004">
      <c r="A79" s="62">
        <v>73</v>
      </c>
      <c r="B79" s="67">
        <v>5105010161</v>
      </c>
      <c r="C79" s="67" t="s">
        <v>103</v>
      </c>
      <c r="D79" s="58"/>
      <c r="E79" s="58"/>
      <c r="F79" s="59">
        <f t="shared" si="9"/>
        <v>0</v>
      </c>
      <c r="G79" s="58">
        <v>800</v>
      </c>
      <c r="H79" s="58">
        <v>396882</v>
      </c>
      <c r="I79" s="58">
        <f t="shared" si="5"/>
        <v>397682</v>
      </c>
      <c r="J79" s="59"/>
      <c r="K79" s="59">
        <f t="shared" si="6"/>
        <v>397682</v>
      </c>
      <c r="L79" s="59"/>
      <c r="M79" s="59"/>
      <c r="N79" s="59">
        <f t="shared" si="7"/>
        <v>0</v>
      </c>
      <c r="O79" s="59">
        <f t="shared" si="8"/>
        <v>397682</v>
      </c>
    </row>
    <row r="80" spans="1:15" s="2" customFormat="1" x14ac:dyDescent="0.55000000000000004">
      <c r="A80" s="51">
        <v>74</v>
      </c>
      <c r="B80" s="52">
        <v>5105010164</v>
      </c>
      <c r="C80" s="52" t="s">
        <v>130</v>
      </c>
      <c r="D80" s="58"/>
      <c r="E80" s="58"/>
      <c r="F80" s="59">
        <f t="shared" si="9"/>
        <v>0</v>
      </c>
      <c r="G80" s="58"/>
      <c r="H80" s="58"/>
      <c r="I80" s="58">
        <f t="shared" si="5"/>
        <v>0</v>
      </c>
      <c r="J80" s="59"/>
      <c r="K80" s="59">
        <f t="shared" si="6"/>
        <v>0</v>
      </c>
      <c r="L80" s="59"/>
      <c r="M80" s="59"/>
      <c r="N80" s="59">
        <f t="shared" si="7"/>
        <v>0</v>
      </c>
      <c r="O80" s="59">
        <f t="shared" si="8"/>
        <v>0</v>
      </c>
    </row>
    <row r="81" spans="1:15" s="9" customFormat="1" x14ac:dyDescent="0.55000000000000004">
      <c r="A81" s="51">
        <v>75</v>
      </c>
      <c r="B81" s="52">
        <v>5107010101</v>
      </c>
      <c r="C81" s="52" t="s">
        <v>104</v>
      </c>
      <c r="D81" s="58"/>
      <c r="E81" s="58"/>
      <c r="F81" s="59">
        <f t="shared" si="9"/>
        <v>0</v>
      </c>
      <c r="G81" s="58"/>
      <c r="H81" s="58"/>
      <c r="I81" s="58">
        <f t="shared" si="5"/>
        <v>0</v>
      </c>
      <c r="J81" s="59"/>
      <c r="K81" s="59">
        <f t="shared" si="6"/>
        <v>0</v>
      </c>
      <c r="L81" s="59"/>
      <c r="M81" s="59"/>
      <c r="N81" s="59">
        <f t="shared" si="7"/>
        <v>0</v>
      </c>
      <c r="O81" s="59">
        <f t="shared" si="8"/>
        <v>0</v>
      </c>
    </row>
    <row r="82" spans="1:15" s="9" customFormat="1" x14ac:dyDescent="0.55000000000000004">
      <c r="A82" s="51">
        <v>76</v>
      </c>
      <c r="B82" s="52">
        <v>5107010113</v>
      </c>
      <c r="C82" s="52" t="s">
        <v>131</v>
      </c>
      <c r="D82" s="58"/>
      <c r="E82" s="58"/>
      <c r="F82" s="59">
        <f t="shared" ref="F82:F99" si="10">SUM(D82:E82)</f>
        <v>0</v>
      </c>
      <c r="G82" s="58"/>
      <c r="H82" s="58"/>
      <c r="I82" s="58">
        <f t="shared" ref="I82:I99" si="11">SUM(G82:H82)</f>
        <v>0</v>
      </c>
      <c r="J82" s="59"/>
      <c r="K82" s="59">
        <f t="shared" ref="K82:K99" si="12">+F82+I82</f>
        <v>0</v>
      </c>
      <c r="L82" s="59"/>
      <c r="M82" s="59"/>
      <c r="N82" s="59">
        <f t="shared" ref="N82:N99" si="13">SUM(L82:M82)</f>
        <v>0</v>
      </c>
      <c r="O82" s="59">
        <f t="shared" ref="O82:O99" si="14">+K82+N82</f>
        <v>0</v>
      </c>
    </row>
    <row r="83" spans="1:15" s="9" customFormat="1" x14ac:dyDescent="0.55000000000000004">
      <c r="A83" s="51">
        <v>77</v>
      </c>
      <c r="B83" s="52">
        <v>5107010199</v>
      </c>
      <c r="C83" s="52" t="s">
        <v>105</v>
      </c>
      <c r="D83" s="58"/>
      <c r="E83" s="58"/>
      <c r="F83" s="59">
        <f t="shared" si="10"/>
        <v>0</v>
      </c>
      <c r="G83" s="58"/>
      <c r="H83" s="58"/>
      <c r="I83" s="58">
        <f t="shared" si="11"/>
        <v>0</v>
      </c>
      <c r="J83" s="59"/>
      <c r="K83" s="59">
        <f t="shared" si="12"/>
        <v>0</v>
      </c>
      <c r="L83" s="59"/>
      <c r="M83" s="59"/>
      <c r="N83" s="59">
        <f t="shared" si="13"/>
        <v>0</v>
      </c>
      <c r="O83" s="59">
        <f t="shared" si="14"/>
        <v>0</v>
      </c>
    </row>
    <row r="84" spans="1:15" s="9" customFormat="1" x14ac:dyDescent="0.55000000000000004">
      <c r="A84" s="51">
        <v>78</v>
      </c>
      <c r="B84" s="52">
        <v>5107030101</v>
      </c>
      <c r="C84" s="52" t="s">
        <v>106</v>
      </c>
      <c r="D84" s="58"/>
      <c r="E84" s="58"/>
      <c r="F84" s="59">
        <f t="shared" si="10"/>
        <v>0</v>
      </c>
      <c r="G84" s="58"/>
      <c r="H84" s="58"/>
      <c r="I84" s="58">
        <f t="shared" si="11"/>
        <v>0</v>
      </c>
      <c r="J84" s="59"/>
      <c r="K84" s="59">
        <f t="shared" si="12"/>
        <v>0</v>
      </c>
      <c r="L84" s="59"/>
      <c r="M84" s="59"/>
      <c r="N84" s="59">
        <f t="shared" si="13"/>
        <v>0</v>
      </c>
      <c r="O84" s="59">
        <f t="shared" si="14"/>
        <v>0</v>
      </c>
    </row>
    <row r="85" spans="1:15" s="9" customFormat="1" x14ac:dyDescent="0.55000000000000004">
      <c r="A85" s="51">
        <v>79</v>
      </c>
      <c r="B85" s="52">
        <v>5108010101</v>
      </c>
      <c r="C85" s="52" t="s">
        <v>107</v>
      </c>
      <c r="D85" s="58"/>
      <c r="E85" s="58"/>
      <c r="F85" s="59">
        <f t="shared" si="10"/>
        <v>0</v>
      </c>
      <c r="G85" s="58"/>
      <c r="H85" s="58"/>
      <c r="I85" s="58">
        <f t="shared" si="11"/>
        <v>0</v>
      </c>
      <c r="J85" s="59"/>
      <c r="K85" s="59">
        <f t="shared" si="12"/>
        <v>0</v>
      </c>
      <c r="L85" s="59"/>
      <c r="M85" s="59"/>
      <c r="N85" s="59">
        <f t="shared" si="13"/>
        <v>0</v>
      </c>
      <c r="O85" s="59">
        <f t="shared" si="14"/>
        <v>0</v>
      </c>
    </row>
    <row r="86" spans="1:15" s="9" customFormat="1" x14ac:dyDescent="0.55000000000000004">
      <c r="A86" s="51">
        <v>80</v>
      </c>
      <c r="B86" s="52">
        <v>5202010105</v>
      </c>
      <c r="C86" s="52" t="s">
        <v>132</v>
      </c>
      <c r="D86" s="58"/>
      <c r="E86" s="58"/>
      <c r="F86" s="59">
        <f t="shared" si="10"/>
        <v>0</v>
      </c>
      <c r="G86" s="58"/>
      <c r="H86" s="58"/>
      <c r="I86" s="58">
        <f t="shared" si="11"/>
        <v>0</v>
      </c>
      <c r="J86" s="59"/>
      <c r="K86" s="59">
        <f t="shared" si="12"/>
        <v>0</v>
      </c>
      <c r="L86" s="59"/>
      <c r="M86" s="59"/>
      <c r="N86" s="59">
        <f t="shared" si="13"/>
        <v>0</v>
      </c>
      <c r="O86" s="59">
        <f t="shared" si="14"/>
        <v>0</v>
      </c>
    </row>
    <row r="87" spans="1:15" s="9" customFormat="1" x14ac:dyDescent="0.55000000000000004">
      <c r="A87" s="51">
        <v>81</v>
      </c>
      <c r="B87" s="52">
        <v>5203010110</v>
      </c>
      <c r="C87" s="52" t="s">
        <v>133</v>
      </c>
      <c r="D87" s="58"/>
      <c r="E87" s="58"/>
      <c r="F87" s="59">
        <f t="shared" si="10"/>
        <v>0</v>
      </c>
      <c r="G87" s="58"/>
      <c r="H87" s="58"/>
      <c r="I87" s="58">
        <f t="shared" si="11"/>
        <v>0</v>
      </c>
      <c r="J87" s="59"/>
      <c r="K87" s="59">
        <f t="shared" si="12"/>
        <v>0</v>
      </c>
      <c r="L87" s="59"/>
      <c r="M87" s="59"/>
      <c r="N87" s="59">
        <f t="shared" si="13"/>
        <v>0</v>
      </c>
      <c r="O87" s="59">
        <f t="shared" si="14"/>
        <v>0</v>
      </c>
    </row>
    <row r="88" spans="1:15" s="9" customFormat="1" x14ac:dyDescent="0.55000000000000004">
      <c r="A88" s="51">
        <v>82</v>
      </c>
      <c r="B88" s="52">
        <v>5203010141</v>
      </c>
      <c r="C88" s="52" t="s">
        <v>134</v>
      </c>
      <c r="D88" s="58"/>
      <c r="E88" s="58"/>
      <c r="F88" s="59">
        <f t="shared" si="10"/>
        <v>0</v>
      </c>
      <c r="G88" s="58"/>
      <c r="H88" s="58"/>
      <c r="I88" s="58">
        <f t="shared" si="11"/>
        <v>0</v>
      </c>
      <c r="J88" s="59"/>
      <c r="K88" s="59">
        <f t="shared" si="12"/>
        <v>0</v>
      </c>
      <c r="L88" s="59"/>
      <c r="M88" s="59"/>
      <c r="N88" s="59">
        <f t="shared" si="13"/>
        <v>0</v>
      </c>
      <c r="O88" s="59">
        <f t="shared" si="14"/>
        <v>0</v>
      </c>
    </row>
    <row r="89" spans="1:15" s="9" customFormat="1" x14ac:dyDescent="0.55000000000000004">
      <c r="A89" s="51">
        <v>83</v>
      </c>
      <c r="B89" s="52">
        <v>5209010112</v>
      </c>
      <c r="C89" s="52" t="s">
        <v>108</v>
      </c>
      <c r="D89" s="58"/>
      <c r="E89" s="58"/>
      <c r="F89" s="59">
        <f t="shared" si="10"/>
        <v>0</v>
      </c>
      <c r="G89" s="58"/>
      <c r="H89" s="58"/>
      <c r="I89" s="58">
        <f t="shared" si="11"/>
        <v>0</v>
      </c>
      <c r="J89" s="59"/>
      <c r="K89" s="59">
        <f t="shared" si="12"/>
        <v>0</v>
      </c>
      <c r="L89" s="59"/>
      <c r="M89" s="59"/>
      <c r="N89" s="59">
        <f t="shared" si="13"/>
        <v>0</v>
      </c>
      <c r="O89" s="59">
        <f t="shared" si="14"/>
        <v>0</v>
      </c>
    </row>
    <row r="90" spans="1:15" s="9" customFormat="1" x14ac:dyDescent="0.55000000000000004">
      <c r="A90" s="51">
        <v>84</v>
      </c>
      <c r="B90" s="52">
        <v>5210010102</v>
      </c>
      <c r="C90" s="52" t="s">
        <v>109</v>
      </c>
      <c r="D90" s="58"/>
      <c r="E90" s="58"/>
      <c r="F90" s="59">
        <f t="shared" si="10"/>
        <v>0</v>
      </c>
      <c r="G90" s="58"/>
      <c r="H90" s="58"/>
      <c r="I90" s="58">
        <f t="shared" si="11"/>
        <v>0</v>
      </c>
      <c r="J90" s="59"/>
      <c r="K90" s="59">
        <f t="shared" si="12"/>
        <v>0</v>
      </c>
      <c r="L90" s="59"/>
      <c r="M90" s="59"/>
      <c r="N90" s="59">
        <f t="shared" si="13"/>
        <v>0</v>
      </c>
      <c r="O90" s="59">
        <f t="shared" si="14"/>
        <v>0</v>
      </c>
    </row>
    <row r="91" spans="1:15" s="9" customFormat="1" x14ac:dyDescent="0.55000000000000004">
      <c r="A91" s="51">
        <v>85</v>
      </c>
      <c r="B91" s="52">
        <v>5210010103</v>
      </c>
      <c r="C91" s="52" t="s">
        <v>110</v>
      </c>
      <c r="D91" s="58"/>
      <c r="E91" s="58"/>
      <c r="F91" s="59">
        <f t="shared" si="10"/>
        <v>0</v>
      </c>
      <c r="G91" s="58"/>
      <c r="H91" s="58"/>
      <c r="I91" s="58">
        <f t="shared" si="11"/>
        <v>0</v>
      </c>
      <c r="J91" s="59"/>
      <c r="K91" s="59">
        <f t="shared" si="12"/>
        <v>0</v>
      </c>
      <c r="L91" s="59"/>
      <c r="M91" s="59"/>
      <c r="N91" s="59">
        <f t="shared" si="13"/>
        <v>0</v>
      </c>
      <c r="O91" s="59">
        <f t="shared" si="14"/>
        <v>0</v>
      </c>
    </row>
    <row r="92" spans="1:15" s="9" customFormat="1" x14ac:dyDescent="0.55000000000000004">
      <c r="A92" s="51">
        <v>86</v>
      </c>
      <c r="B92" s="52">
        <v>5210010105</v>
      </c>
      <c r="C92" s="52" t="s">
        <v>111</v>
      </c>
      <c r="D92" s="58"/>
      <c r="E92" s="58"/>
      <c r="F92" s="59">
        <f t="shared" si="10"/>
        <v>0</v>
      </c>
      <c r="G92" s="58"/>
      <c r="H92" s="58"/>
      <c r="I92" s="58">
        <f t="shared" si="11"/>
        <v>0</v>
      </c>
      <c r="J92" s="59"/>
      <c r="K92" s="59">
        <f t="shared" si="12"/>
        <v>0</v>
      </c>
      <c r="L92" s="59"/>
      <c r="M92" s="59"/>
      <c r="N92" s="59">
        <f t="shared" si="13"/>
        <v>0</v>
      </c>
      <c r="O92" s="59">
        <f t="shared" si="14"/>
        <v>0</v>
      </c>
    </row>
    <row r="93" spans="1:15" s="9" customFormat="1" x14ac:dyDescent="0.55000000000000004">
      <c r="A93" s="51">
        <v>87</v>
      </c>
      <c r="B93" s="52">
        <v>5210010106</v>
      </c>
      <c r="C93" s="52" t="s">
        <v>135</v>
      </c>
      <c r="D93" s="58"/>
      <c r="E93" s="58"/>
      <c r="F93" s="59">
        <f t="shared" si="10"/>
        <v>0</v>
      </c>
      <c r="G93" s="58"/>
      <c r="H93" s="58"/>
      <c r="I93" s="58">
        <f t="shared" si="11"/>
        <v>0</v>
      </c>
      <c r="J93" s="59"/>
      <c r="K93" s="59">
        <f t="shared" si="12"/>
        <v>0</v>
      </c>
      <c r="L93" s="59"/>
      <c r="M93" s="59"/>
      <c r="N93" s="59">
        <f t="shared" si="13"/>
        <v>0</v>
      </c>
      <c r="O93" s="59">
        <f t="shared" si="14"/>
        <v>0</v>
      </c>
    </row>
    <row r="94" spans="1:15" s="9" customFormat="1" x14ac:dyDescent="0.55000000000000004">
      <c r="A94" s="51">
        <v>88</v>
      </c>
      <c r="B94" s="52">
        <v>5210010118</v>
      </c>
      <c r="C94" s="52" t="s">
        <v>136</v>
      </c>
      <c r="D94" s="58"/>
      <c r="E94" s="58"/>
      <c r="F94" s="59">
        <f t="shared" si="10"/>
        <v>0</v>
      </c>
      <c r="G94" s="58"/>
      <c r="H94" s="58"/>
      <c r="I94" s="58">
        <f t="shared" si="11"/>
        <v>0</v>
      </c>
      <c r="J94" s="59"/>
      <c r="K94" s="59">
        <f t="shared" si="12"/>
        <v>0</v>
      </c>
      <c r="L94" s="59"/>
      <c r="M94" s="59"/>
      <c r="N94" s="59">
        <f t="shared" si="13"/>
        <v>0</v>
      </c>
      <c r="O94" s="59">
        <f t="shared" si="14"/>
        <v>0</v>
      </c>
    </row>
    <row r="95" spans="1:15" s="9" customFormat="1" x14ac:dyDescent="0.55000000000000004">
      <c r="A95" s="51">
        <v>89</v>
      </c>
      <c r="B95" s="52">
        <v>5210010121</v>
      </c>
      <c r="C95" s="52" t="s">
        <v>137</v>
      </c>
      <c r="D95" s="58"/>
      <c r="E95" s="58"/>
      <c r="F95" s="59">
        <f t="shared" si="10"/>
        <v>0</v>
      </c>
      <c r="G95" s="58"/>
      <c r="H95" s="58"/>
      <c r="I95" s="58">
        <f t="shared" si="11"/>
        <v>0</v>
      </c>
      <c r="J95" s="59"/>
      <c r="K95" s="59">
        <f t="shared" si="12"/>
        <v>0</v>
      </c>
      <c r="L95" s="59"/>
      <c r="M95" s="59"/>
      <c r="N95" s="59">
        <f t="shared" si="13"/>
        <v>0</v>
      </c>
      <c r="O95" s="59">
        <f t="shared" si="14"/>
        <v>0</v>
      </c>
    </row>
    <row r="96" spans="1:15" s="9" customFormat="1" x14ac:dyDescent="0.55000000000000004">
      <c r="A96" s="51">
        <v>90</v>
      </c>
      <c r="B96" s="52">
        <v>5211010102</v>
      </c>
      <c r="C96" s="52" t="s">
        <v>138</v>
      </c>
      <c r="D96" s="58"/>
      <c r="E96" s="58"/>
      <c r="F96" s="59">
        <f t="shared" si="10"/>
        <v>0</v>
      </c>
      <c r="G96" s="58"/>
      <c r="H96" s="58"/>
      <c r="I96" s="58">
        <f t="shared" si="11"/>
        <v>0</v>
      </c>
      <c r="J96" s="59"/>
      <c r="K96" s="59">
        <f t="shared" si="12"/>
        <v>0</v>
      </c>
      <c r="L96" s="59"/>
      <c r="M96" s="59"/>
      <c r="N96" s="59">
        <f t="shared" si="13"/>
        <v>0</v>
      </c>
      <c r="O96" s="59">
        <f t="shared" si="14"/>
        <v>0</v>
      </c>
    </row>
    <row r="97" spans="1:16" s="9" customFormat="1" x14ac:dyDescent="0.55000000000000004">
      <c r="A97" s="51">
        <v>91</v>
      </c>
      <c r="B97" s="52">
        <v>5212010199</v>
      </c>
      <c r="C97" s="52" t="s">
        <v>112</v>
      </c>
      <c r="D97" s="58"/>
      <c r="E97" s="58"/>
      <c r="F97" s="59">
        <f t="shared" si="10"/>
        <v>0</v>
      </c>
      <c r="G97" s="58"/>
      <c r="H97" s="58"/>
      <c r="I97" s="58">
        <f t="shared" si="11"/>
        <v>0</v>
      </c>
      <c r="J97" s="59"/>
      <c r="K97" s="59">
        <f t="shared" si="12"/>
        <v>0</v>
      </c>
      <c r="L97" s="59"/>
      <c r="M97" s="59"/>
      <c r="N97" s="59">
        <f t="shared" si="13"/>
        <v>0</v>
      </c>
      <c r="O97" s="59">
        <f t="shared" si="14"/>
        <v>0</v>
      </c>
    </row>
    <row r="98" spans="1:16" s="9" customFormat="1" x14ac:dyDescent="0.55000000000000004">
      <c r="A98" s="51">
        <v>92</v>
      </c>
      <c r="B98" s="52">
        <v>5301010101</v>
      </c>
      <c r="C98" s="52" t="s">
        <v>113</v>
      </c>
      <c r="D98" s="58"/>
      <c r="E98" s="58"/>
      <c r="F98" s="59">
        <f t="shared" si="10"/>
        <v>0</v>
      </c>
      <c r="G98" s="58"/>
      <c r="H98" s="58"/>
      <c r="I98" s="58">
        <f t="shared" si="11"/>
        <v>0</v>
      </c>
      <c r="J98" s="59"/>
      <c r="K98" s="59">
        <f t="shared" si="12"/>
        <v>0</v>
      </c>
      <c r="L98" s="59"/>
      <c r="M98" s="59"/>
      <c r="N98" s="59">
        <f t="shared" si="13"/>
        <v>0</v>
      </c>
      <c r="O98" s="59">
        <f t="shared" si="14"/>
        <v>0</v>
      </c>
    </row>
    <row r="99" spans="1:16" s="9" customFormat="1" x14ac:dyDescent="0.55000000000000004">
      <c r="A99" s="69">
        <v>93</v>
      </c>
      <c r="B99" s="70">
        <v>5301010103</v>
      </c>
      <c r="C99" s="70" t="s">
        <v>139</v>
      </c>
      <c r="D99" s="58"/>
      <c r="E99" s="58"/>
      <c r="F99" s="59">
        <f t="shared" si="10"/>
        <v>0</v>
      </c>
      <c r="G99" s="58"/>
      <c r="H99" s="58"/>
      <c r="I99" s="58">
        <f t="shared" si="11"/>
        <v>0</v>
      </c>
      <c r="J99" s="59"/>
      <c r="K99" s="59">
        <f t="shared" si="12"/>
        <v>0</v>
      </c>
      <c r="L99" s="59"/>
      <c r="M99" s="59"/>
      <c r="N99" s="59">
        <f t="shared" si="13"/>
        <v>0</v>
      </c>
      <c r="O99" s="59">
        <f t="shared" si="14"/>
        <v>0</v>
      </c>
    </row>
    <row r="100" spans="1:16" s="9" customFormat="1" ht="24.75" thickBot="1" x14ac:dyDescent="0.6">
      <c r="A100" s="86" t="s">
        <v>15</v>
      </c>
      <c r="B100" s="87"/>
      <c r="C100" s="88"/>
      <c r="D100" s="32">
        <f>SUM(D7:D99)</f>
        <v>9724803.5800000001</v>
      </c>
      <c r="E100" s="32">
        <f t="shared" ref="E100:O100" si="15">SUM(E7:E99)</f>
        <v>0</v>
      </c>
      <c r="F100" s="32">
        <f t="shared" si="15"/>
        <v>9724803.5800000001</v>
      </c>
      <c r="G100" s="32">
        <f t="shared" si="15"/>
        <v>76977.5</v>
      </c>
      <c r="H100" s="32">
        <f t="shared" si="15"/>
        <v>396882</v>
      </c>
      <c r="I100" s="32">
        <f t="shared" si="15"/>
        <v>473859.5</v>
      </c>
      <c r="J100" s="32">
        <f t="shared" si="15"/>
        <v>0</v>
      </c>
      <c r="K100" s="32">
        <f t="shared" si="15"/>
        <v>10198663.08</v>
      </c>
      <c r="L100" s="32">
        <f t="shared" si="15"/>
        <v>0</v>
      </c>
      <c r="M100" s="32">
        <f t="shared" si="15"/>
        <v>0</v>
      </c>
      <c r="N100" s="32">
        <f t="shared" si="15"/>
        <v>0</v>
      </c>
      <c r="O100" s="32">
        <f t="shared" si="15"/>
        <v>10198663.08</v>
      </c>
    </row>
    <row r="101" spans="1:16" s="9" customFormat="1" ht="24.75" thickTop="1" x14ac:dyDescent="0.55000000000000004">
      <c r="A101" s="42"/>
      <c r="B101" s="40"/>
      <c r="C101" s="43"/>
      <c r="D101" s="44"/>
      <c r="E101" s="44"/>
      <c r="F101" s="44"/>
      <c r="G101" s="44"/>
      <c r="H101" s="44"/>
      <c r="I101" s="44"/>
      <c r="O101" s="9">
        <v>9800981.0800000001</v>
      </c>
      <c r="P101" s="9" t="s">
        <v>142</v>
      </c>
    </row>
    <row r="102" spans="1:16" s="9" customFormat="1" x14ac:dyDescent="0.55000000000000004">
      <c r="A102" s="42"/>
      <c r="B102" s="40"/>
      <c r="C102" s="43"/>
      <c r="D102" s="44"/>
      <c r="E102" s="44"/>
      <c r="F102" s="44"/>
      <c r="G102" s="44"/>
      <c r="H102" s="44"/>
      <c r="I102" s="44"/>
      <c r="O102" s="9">
        <f>+O100-O101</f>
        <v>397682</v>
      </c>
      <c r="P102" s="9" t="s">
        <v>143</v>
      </c>
    </row>
    <row r="103" spans="1:16" s="9" customFormat="1" x14ac:dyDescent="0.55000000000000004">
      <c r="A103" s="42"/>
      <c r="B103" s="40"/>
      <c r="C103" s="43"/>
      <c r="D103" s="44"/>
      <c r="E103" s="44"/>
      <c r="F103" s="44"/>
      <c r="G103" s="44"/>
      <c r="H103" s="44"/>
      <c r="I103" s="44"/>
      <c r="O103" s="9">
        <v>397682</v>
      </c>
    </row>
    <row r="104" spans="1:16" s="9" customFormat="1" x14ac:dyDescent="0.55000000000000004">
      <c r="A104" s="42"/>
      <c r="B104" s="40"/>
      <c r="C104" s="43"/>
      <c r="D104" s="44"/>
      <c r="E104" s="44"/>
      <c r="F104" s="44"/>
      <c r="G104" s="44"/>
      <c r="H104" s="44"/>
      <c r="I104" s="44"/>
      <c r="O104" s="9">
        <f>+O102-O103</f>
        <v>0</v>
      </c>
    </row>
  </sheetData>
  <mergeCells count="15">
    <mergeCell ref="A100:C100"/>
    <mergeCell ref="A1:O1"/>
    <mergeCell ref="A3:A6"/>
    <mergeCell ref="C3:C6"/>
    <mergeCell ref="D3:J3"/>
    <mergeCell ref="K3:K6"/>
    <mergeCell ref="L3:N3"/>
    <mergeCell ref="O3:O6"/>
    <mergeCell ref="D4:I4"/>
    <mergeCell ref="J4:J6"/>
    <mergeCell ref="L4:L6"/>
    <mergeCell ref="M4:M6"/>
    <mergeCell ref="N4:N6"/>
    <mergeCell ref="D5:F5"/>
    <mergeCell ref="G5:I5"/>
  </mergeCells>
  <pageMargins left="0.26" right="0.2" top="0.74803149606299202" bottom="0.31" header="0.31496062992126" footer="0.17"/>
  <pageSetup paperSize="9" scale="6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FF"/>
  </sheetPr>
  <dimension ref="A1:P104"/>
  <sheetViews>
    <sheetView showGridLines="0" zoomScale="75" zoomScaleNormal="75" workbookViewId="0">
      <pane xSplit="4" ySplit="7" topLeftCell="E92" activePane="bottomRight" state="frozen"/>
      <selection pane="topRight" activeCell="D1" sqref="D1"/>
      <selection pane="bottomLeft" activeCell="A8" sqref="A8"/>
      <selection pane="bottomRight" activeCell="D79" sqref="D79:E79"/>
    </sheetView>
  </sheetViews>
  <sheetFormatPr defaultColWidth="9" defaultRowHeight="24" x14ac:dyDescent="0.55000000000000004"/>
  <cols>
    <col min="1" max="1" width="5.25" style="8" bestFit="1" customWidth="1"/>
    <col min="2" max="2" width="11.125" style="33" bestFit="1" customWidth="1"/>
    <col min="3" max="3" width="31.5" style="6" bestFit="1" customWidth="1"/>
    <col min="4" max="4" width="14.125" style="1" bestFit="1" customWidth="1"/>
    <col min="5" max="5" width="13" style="1" bestFit="1" customWidth="1"/>
    <col min="6" max="6" width="14.5" style="1" bestFit="1" customWidth="1"/>
    <col min="7" max="7" width="12.625" style="1" bestFit="1" customWidth="1"/>
    <col min="8" max="8" width="11.625" style="1" bestFit="1" customWidth="1"/>
    <col min="9" max="9" width="13" style="1" bestFit="1" customWidth="1"/>
    <col min="10" max="10" width="12.5" style="3" bestFit="1" customWidth="1"/>
    <col min="11" max="11" width="23.5" style="3" bestFit="1" customWidth="1"/>
    <col min="12" max="14" width="12.125" style="3" customWidth="1"/>
    <col min="15" max="15" width="15.125" style="3" bestFit="1" customWidth="1"/>
    <col min="16" max="16384" width="9" style="3"/>
  </cols>
  <sheetData>
    <row r="1" spans="1:15" x14ac:dyDescent="0.55000000000000004">
      <c r="A1" s="76" t="s">
        <v>147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</row>
    <row r="3" spans="1:15" s="5" customFormat="1" x14ac:dyDescent="0.55000000000000004">
      <c r="A3" s="97" t="s">
        <v>19</v>
      </c>
      <c r="B3" s="72"/>
      <c r="C3" s="89" t="s">
        <v>14</v>
      </c>
      <c r="D3" s="78" t="s">
        <v>41</v>
      </c>
      <c r="E3" s="81"/>
      <c r="F3" s="81"/>
      <c r="G3" s="81"/>
      <c r="H3" s="81"/>
      <c r="I3" s="81"/>
      <c r="J3" s="82"/>
      <c r="K3" s="92" t="s">
        <v>47</v>
      </c>
      <c r="L3" s="100" t="s">
        <v>46</v>
      </c>
      <c r="M3" s="100"/>
      <c r="N3" s="101"/>
      <c r="O3" s="102" t="s">
        <v>48</v>
      </c>
    </row>
    <row r="4" spans="1:15" s="2" customFormat="1" x14ac:dyDescent="0.55000000000000004">
      <c r="A4" s="98"/>
      <c r="B4" s="73"/>
      <c r="C4" s="90"/>
      <c r="D4" s="101" t="s">
        <v>44</v>
      </c>
      <c r="E4" s="104"/>
      <c r="F4" s="104"/>
      <c r="G4" s="104"/>
      <c r="H4" s="104"/>
      <c r="I4" s="105"/>
      <c r="J4" s="83" t="s">
        <v>45</v>
      </c>
      <c r="K4" s="93"/>
      <c r="L4" s="79" t="s">
        <v>42</v>
      </c>
      <c r="M4" s="79" t="s">
        <v>43</v>
      </c>
      <c r="N4" s="80" t="s">
        <v>16</v>
      </c>
      <c r="O4" s="103"/>
    </row>
    <row r="5" spans="1:15" s="2" customFormat="1" x14ac:dyDescent="0.55000000000000004">
      <c r="A5" s="98"/>
      <c r="B5" s="73"/>
      <c r="C5" s="90"/>
      <c r="D5" s="77" t="s">
        <v>49</v>
      </c>
      <c r="E5" s="77"/>
      <c r="F5" s="77"/>
      <c r="G5" s="77" t="s">
        <v>50</v>
      </c>
      <c r="H5" s="77"/>
      <c r="I5" s="77"/>
      <c r="J5" s="84"/>
      <c r="K5" s="93"/>
      <c r="L5" s="79"/>
      <c r="M5" s="79"/>
      <c r="N5" s="80"/>
      <c r="O5" s="103"/>
    </row>
    <row r="6" spans="1:15" s="2" customFormat="1" x14ac:dyDescent="0.55000000000000004">
      <c r="A6" s="99"/>
      <c r="B6" s="74"/>
      <c r="C6" s="91"/>
      <c r="D6" s="71" t="s">
        <v>42</v>
      </c>
      <c r="E6" s="71" t="s">
        <v>43</v>
      </c>
      <c r="F6" s="71" t="s">
        <v>16</v>
      </c>
      <c r="G6" s="71" t="s">
        <v>42</v>
      </c>
      <c r="H6" s="71" t="s">
        <v>43</v>
      </c>
      <c r="I6" s="71" t="s">
        <v>16</v>
      </c>
      <c r="J6" s="85"/>
      <c r="K6" s="94"/>
      <c r="L6" s="79"/>
      <c r="M6" s="79"/>
      <c r="N6" s="80"/>
      <c r="O6" s="103"/>
    </row>
    <row r="7" spans="1:15" s="50" customFormat="1" x14ac:dyDescent="0.55000000000000004">
      <c r="A7" s="45">
        <v>1</v>
      </c>
      <c r="B7" s="46">
        <v>5101010101</v>
      </c>
      <c r="C7" s="46" t="s">
        <v>0</v>
      </c>
      <c r="D7" s="57">
        <v>5232060</v>
      </c>
      <c r="E7" s="57"/>
      <c r="F7" s="47">
        <f>SUM(D7:E7)</f>
        <v>5232060</v>
      </c>
      <c r="G7" s="57"/>
      <c r="H7" s="57"/>
      <c r="I7" s="48">
        <f>SUM(G7:H7)</f>
        <v>0</v>
      </c>
      <c r="J7" s="47"/>
      <c r="K7" s="47">
        <f>+F7+I7</f>
        <v>5232060</v>
      </c>
      <c r="L7" s="47"/>
      <c r="M7" s="47"/>
      <c r="N7" s="47">
        <f>SUM(L7:M7)</f>
        <v>0</v>
      </c>
      <c r="O7" s="47">
        <f>+K7+N7</f>
        <v>5232060</v>
      </c>
    </row>
    <row r="8" spans="1:15" s="50" customFormat="1" x14ac:dyDescent="0.55000000000000004">
      <c r="A8" s="62">
        <v>2</v>
      </c>
      <c r="B8" s="63">
        <v>5101010103</v>
      </c>
      <c r="C8" s="63" t="s">
        <v>1</v>
      </c>
      <c r="D8" s="53">
        <v>67200</v>
      </c>
      <c r="E8" s="53"/>
      <c r="F8" s="54">
        <f t="shared" ref="F8:F73" si="0">SUM(D8:E8)</f>
        <v>67200</v>
      </c>
      <c r="G8" s="53"/>
      <c r="H8" s="53"/>
      <c r="I8" s="53">
        <f t="shared" ref="I8:I72" si="1">SUM(G8:H8)</f>
        <v>0</v>
      </c>
      <c r="J8" s="54"/>
      <c r="K8" s="54">
        <f t="shared" ref="K8:K72" si="2">+F8+I8</f>
        <v>67200</v>
      </c>
      <c r="L8" s="54"/>
      <c r="M8" s="54"/>
      <c r="N8" s="54">
        <f t="shared" ref="N8:N72" si="3">SUM(L8:M8)</f>
        <v>0</v>
      </c>
      <c r="O8" s="54">
        <f t="shared" ref="O8:O72" si="4">+K8+N8</f>
        <v>67200</v>
      </c>
    </row>
    <row r="9" spans="1:15" s="50" customFormat="1" x14ac:dyDescent="0.55000000000000004">
      <c r="A9" s="62">
        <v>3</v>
      </c>
      <c r="B9" s="52">
        <v>5101010108</v>
      </c>
      <c r="C9" s="52" t="s">
        <v>3</v>
      </c>
      <c r="D9" s="53"/>
      <c r="E9" s="53"/>
      <c r="F9" s="54">
        <f t="shared" si="0"/>
        <v>0</v>
      </c>
      <c r="G9" s="53"/>
      <c r="H9" s="53"/>
      <c r="I9" s="53">
        <f t="shared" si="1"/>
        <v>0</v>
      </c>
      <c r="J9" s="54"/>
      <c r="K9" s="54">
        <f t="shared" si="2"/>
        <v>0</v>
      </c>
      <c r="L9" s="54"/>
      <c r="M9" s="54"/>
      <c r="N9" s="54">
        <f t="shared" si="3"/>
        <v>0</v>
      </c>
      <c r="O9" s="54">
        <f t="shared" si="4"/>
        <v>0</v>
      </c>
    </row>
    <row r="10" spans="1:15" s="50" customFormat="1" x14ac:dyDescent="0.55000000000000004">
      <c r="A10" s="62">
        <v>4</v>
      </c>
      <c r="B10" s="52">
        <v>5101010109</v>
      </c>
      <c r="C10" s="52" t="s">
        <v>114</v>
      </c>
      <c r="D10" s="53"/>
      <c r="E10" s="53"/>
      <c r="F10" s="54">
        <f t="shared" si="0"/>
        <v>0</v>
      </c>
      <c r="G10" s="53"/>
      <c r="H10" s="53"/>
      <c r="I10" s="53">
        <f t="shared" si="1"/>
        <v>0</v>
      </c>
      <c r="J10" s="54"/>
      <c r="K10" s="54">
        <f t="shared" si="2"/>
        <v>0</v>
      </c>
      <c r="L10" s="54"/>
      <c r="M10" s="54"/>
      <c r="N10" s="54">
        <f t="shared" si="3"/>
        <v>0</v>
      </c>
      <c r="O10" s="54">
        <f t="shared" si="4"/>
        <v>0</v>
      </c>
    </row>
    <row r="11" spans="1:15" s="50" customFormat="1" x14ac:dyDescent="0.55000000000000004">
      <c r="A11" s="62">
        <v>5</v>
      </c>
      <c r="B11" s="52">
        <v>5101010113</v>
      </c>
      <c r="C11" s="52" t="s">
        <v>60</v>
      </c>
      <c r="D11" s="53">
        <v>969360</v>
      </c>
      <c r="E11" s="53"/>
      <c r="F11" s="54">
        <f t="shared" si="0"/>
        <v>969360</v>
      </c>
      <c r="G11" s="53"/>
      <c r="H11" s="53"/>
      <c r="I11" s="53">
        <f t="shared" si="1"/>
        <v>0</v>
      </c>
      <c r="J11" s="54"/>
      <c r="K11" s="54">
        <f t="shared" si="2"/>
        <v>969360</v>
      </c>
      <c r="L11" s="54"/>
      <c r="M11" s="54"/>
      <c r="N11" s="54">
        <f t="shared" si="3"/>
        <v>0</v>
      </c>
      <c r="O11" s="54">
        <f t="shared" si="4"/>
        <v>969360</v>
      </c>
    </row>
    <row r="12" spans="1:15" s="50" customFormat="1" x14ac:dyDescent="0.55000000000000004">
      <c r="A12" s="62">
        <v>6</v>
      </c>
      <c r="B12" s="52">
        <v>5101010115</v>
      </c>
      <c r="C12" s="52" t="s">
        <v>61</v>
      </c>
      <c r="D12" s="53"/>
      <c r="E12" s="53"/>
      <c r="F12" s="54">
        <f t="shared" si="0"/>
        <v>0</v>
      </c>
      <c r="G12" s="53"/>
      <c r="H12" s="53"/>
      <c r="I12" s="53">
        <f t="shared" si="1"/>
        <v>0</v>
      </c>
      <c r="J12" s="54"/>
      <c r="K12" s="54">
        <f t="shared" si="2"/>
        <v>0</v>
      </c>
      <c r="L12" s="54"/>
      <c r="M12" s="54"/>
      <c r="N12" s="54">
        <f t="shared" si="3"/>
        <v>0</v>
      </c>
      <c r="O12" s="54">
        <f t="shared" si="4"/>
        <v>0</v>
      </c>
    </row>
    <row r="13" spans="1:15" s="50" customFormat="1" x14ac:dyDescent="0.55000000000000004">
      <c r="A13" s="62">
        <v>7</v>
      </c>
      <c r="B13" s="52">
        <v>5101010116</v>
      </c>
      <c r="C13" s="52" t="s">
        <v>62</v>
      </c>
      <c r="D13" s="53"/>
      <c r="E13" s="53"/>
      <c r="F13" s="54">
        <f t="shared" si="0"/>
        <v>0</v>
      </c>
      <c r="G13" s="53"/>
      <c r="H13" s="53"/>
      <c r="I13" s="53">
        <f t="shared" si="1"/>
        <v>0</v>
      </c>
      <c r="J13" s="54"/>
      <c r="K13" s="54">
        <f t="shared" si="2"/>
        <v>0</v>
      </c>
      <c r="L13" s="54"/>
      <c r="M13" s="54"/>
      <c r="N13" s="54">
        <f t="shared" si="3"/>
        <v>0</v>
      </c>
      <c r="O13" s="54">
        <f t="shared" si="4"/>
        <v>0</v>
      </c>
    </row>
    <row r="14" spans="1:15" s="50" customFormat="1" x14ac:dyDescent="0.55000000000000004">
      <c r="A14" s="62">
        <v>8</v>
      </c>
      <c r="B14" s="52">
        <v>5101010199</v>
      </c>
      <c r="C14" s="52" t="s">
        <v>63</v>
      </c>
      <c r="D14" s="53">
        <v>8980147</v>
      </c>
      <c r="E14" s="53"/>
      <c r="F14" s="54">
        <f t="shared" si="0"/>
        <v>8980147</v>
      </c>
      <c r="G14" s="53"/>
      <c r="H14" s="53"/>
      <c r="I14" s="53">
        <f t="shared" si="1"/>
        <v>0</v>
      </c>
      <c r="J14" s="54"/>
      <c r="K14" s="54">
        <f t="shared" si="2"/>
        <v>8980147</v>
      </c>
      <c r="L14" s="54"/>
      <c r="M14" s="54"/>
      <c r="N14" s="54">
        <f t="shared" si="3"/>
        <v>0</v>
      </c>
      <c r="O14" s="54">
        <f t="shared" si="4"/>
        <v>8980147</v>
      </c>
    </row>
    <row r="15" spans="1:15" s="50" customFormat="1" x14ac:dyDescent="0.55000000000000004">
      <c r="A15" s="62">
        <v>9</v>
      </c>
      <c r="B15" s="52">
        <v>5101020101</v>
      </c>
      <c r="C15" s="52" t="s">
        <v>64</v>
      </c>
      <c r="D15" s="53"/>
      <c r="E15" s="53"/>
      <c r="F15" s="54">
        <f t="shared" si="0"/>
        <v>0</v>
      </c>
      <c r="G15" s="53"/>
      <c r="H15" s="53"/>
      <c r="I15" s="53">
        <f t="shared" si="1"/>
        <v>0</v>
      </c>
      <c r="J15" s="54"/>
      <c r="K15" s="54">
        <f t="shared" si="2"/>
        <v>0</v>
      </c>
      <c r="L15" s="54"/>
      <c r="M15" s="54"/>
      <c r="N15" s="54">
        <f t="shared" si="3"/>
        <v>0</v>
      </c>
      <c r="O15" s="54">
        <f t="shared" si="4"/>
        <v>0</v>
      </c>
    </row>
    <row r="16" spans="1:15" s="50" customFormat="1" x14ac:dyDescent="0.55000000000000004">
      <c r="A16" s="62">
        <v>10</v>
      </c>
      <c r="B16" s="52">
        <v>5101020103</v>
      </c>
      <c r="C16" s="52" t="s">
        <v>65</v>
      </c>
      <c r="D16" s="53"/>
      <c r="E16" s="53"/>
      <c r="F16" s="54">
        <f t="shared" si="0"/>
        <v>0</v>
      </c>
      <c r="G16" s="53"/>
      <c r="H16" s="53"/>
      <c r="I16" s="53">
        <f t="shared" si="1"/>
        <v>0</v>
      </c>
      <c r="J16" s="54"/>
      <c r="K16" s="54">
        <f t="shared" si="2"/>
        <v>0</v>
      </c>
      <c r="L16" s="54"/>
      <c r="M16" s="54"/>
      <c r="N16" s="54">
        <f t="shared" si="3"/>
        <v>0</v>
      </c>
      <c r="O16" s="54">
        <f t="shared" si="4"/>
        <v>0</v>
      </c>
    </row>
    <row r="17" spans="1:15" s="50" customFormat="1" x14ac:dyDescent="0.55000000000000004">
      <c r="A17" s="62">
        <v>11</v>
      </c>
      <c r="B17" s="52">
        <v>5101020104</v>
      </c>
      <c r="C17" s="52" t="s">
        <v>66</v>
      </c>
      <c r="D17" s="53"/>
      <c r="E17" s="53"/>
      <c r="F17" s="54">
        <f t="shared" si="0"/>
        <v>0</v>
      </c>
      <c r="G17" s="53"/>
      <c r="H17" s="53"/>
      <c r="I17" s="53">
        <f t="shared" si="1"/>
        <v>0</v>
      </c>
      <c r="J17" s="54"/>
      <c r="K17" s="54">
        <f t="shared" si="2"/>
        <v>0</v>
      </c>
      <c r="L17" s="54"/>
      <c r="M17" s="54"/>
      <c r="N17" s="54">
        <f t="shared" si="3"/>
        <v>0</v>
      </c>
      <c r="O17" s="54">
        <f t="shared" si="4"/>
        <v>0</v>
      </c>
    </row>
    <row r="18" spans="1:15" s="50" customFormat="1" x14ac:dyDescent="0.55000000000000004">
      <c r="A18" s="62">
        <v>12</v>
      </c>
      <c r="B18" s="52">
        <v>5101020105</v>
      </c>
      <c r="C18" s="52" t="s">
        <v>67</v>
      </c>
      <c r="D18" s="53"/>
      <c r="E18" s="53"/>
      <c r="F18" s="54">
        <f t="shared" si="0"/>
        <v>0</v>
      </c>
      <c r="G18" s="53"/>
      <c r="H18" s="53"/>
      <c r="I18" s="53">
        <f t="shared" si="1"/>
        <v>0</v>
      </c>
      <c r="J18" s="54"/>
      <c r="K18" s="54">
        <f t="shared" si="2"/>
        <v>0</v>
      </c>
      <c r="L18" s="54"/>
      <c r="M18" s="54"/>
      <c r="N18" s="54">
        <f t="shared" si="3"/>
        <v>0</v>
      </c>
      <c r="O18" s="54">
        <f t="shared" si="4"/>
        <v>0</v>
      </c>
    </row>
    <row r="19" spans="1:15" s="50" customFormat="1" x14ac:dyDescent="0.55000000000000004">
      <c r="A19" s="62">
        <v>13</v>
      </c>
      <c r="B19" s="64">
        <v>5101020106</v>
      </c>
      <c r="C19" s="64" t="s">
        <v>68</v>
      </c>
      <c r="D19" s="53">
        <v>40500</v>
      </c>
      <c r="E19" s="53"/>
      <c r="F19" s="54">
        <f t="shared" si="0"/>
        <v>40500</v>
      </c>
      <c r="G19" s="53"/>
      <c r="H19" s="53"/>
      <c r="I19" s="53">
        <f t="shared" si="1"/>
        <v>0</v>
      </c>
      <c r="J19" s="54"/>
      <c r="K19" s="54">
        <f t="shared" si="2"/>
        <v>40500</v>
      </c>
      <c r="L19" s="54"/>
      <c r="M19" s="54"/>
      <c r="N19" s="54">
        <f t="shared" si="3"/>
        <v>0</v>
      </c>
      <c r="O19" s="54">
        <f t="shared" si="4"/>
        <v>40500</v>
      </c>
    </row>
    <row r="20" spans="1:15" s="50" customFormat="1" x14ac:dyDescent="0.55000000000000004">
      <c r="A20" s="62">
        <v>14</v>
      </c>
      <c r="B20" s="52">
        <v>5101020108</v>
      </c>
      <c r="C20" s="52" t="s">
        <v>69</v>
      </c>
      <c r="D20" s="53">
        <v>96000</v>
      </c>
      <c r="E20" s="53"/>
      <c r="F20" s="54">
        <f t="shared" si="0"/>
        <v>96000</v>
      </c>
      <c r="G20" s="53"/>
      <c r="H20" s="53"/>
      <c r="I20" s="53">
        <f t="shared" si="1"/>
        <v>0</v>
      </c>
      <c r="J20" s="54"/>
      <c r="K20" s="54">
        <f t="shared" si="2"/>
        <v>96000</v>
      </c>
      <c r="L20" s="54"/>
      <c r="M20" s="54"/>
      <c r="N20" s="54">
        <f t="shared" si="3"/>
        <v>0</v>
      </c>
      <c r="O20" s="54">
        <f t="shared" si="4"/>
        <v>96000</v>
      </c>
    </row>
    <row r="21" spans="1:15" s="50" customFormat="1" x14ac:dyDescent="0.55000000000000004">
      <c r="A21" s="62">
        <v>15</v>
      </c>
      <c r="B21" s="52">
        <v>5101020109</v>
      </c>
      <c r="C21" s="52" t="s">
        <v>70</v>
      </c>
      <c r="D21" s="53"/>
      <c r="E21" s="53"/>
      <c r="F21" s="54">
        <f t="shared" si="0"/>
        <v>0</v>
      </c>
      <c r="G21" s="53"/>
      <c r="H21" s="53"/>
      <c r="I21" s="53">
        <f t="shared" si="1"/>
        <v>0</v>
      </c>
      <c r="J21" s="54"/>
      <c r="K21" s="54">
        <f t="shared" si="2"/>
        <v>0</v>
      </c>
      <c r="L21" s="54"/>
      <c r="M21" s="54"/>
      <c r="N21" s="54">
        <f t="shared" si="3"/>
        <v>0</v>
      </c>
      <c r="O21" s="54">
        <f t="shared" si="4"/>
        <v>0</v>
      </c>
    </row>
    <row r="22" spans="1:15" s="50" customFormat="1" x14ac:dyDescent="0.55000000000000004">
      <c r="A22" s="62">
        <v>16</v>
      </c>
      <c r="B22" s="52">
        <v>5101020110</v>
      </c>
      <c r="C22" s="52" t="s">
        <v>115</v>
      </c>
      <c r="D22" s="53"/>
      <c r="E22" s="53"/>
      <c r="F22" s="54">
        <f t="shared" si="0"/>
        <v>0</v>
      </c>
      <c r="G22" s="53"/>
      <c r="H22" s="53"/>
      <c r="I22" s="53">
        <f t="shared" si="1"/>
        <v>0</v>
      </c>
      <c r="J22" s="54"/>
      <c r="K22" s="54"/>
      <c r="L22" s="54"/>
      <c r="M22" s="54"/>
      <c r="N22" s="54">
        <f t="shared" si="3"/>
        <v>0</v>
      </c>
      <c r="O22" s="54">
        <f t="shared" si="4"/>
        <v>0</v>
      </c>
    </row>
    <row r="23" spans="1:15" s="50" customFormat="1" x14ac:dyDescent="0.55000000000000004">
      <c r="A23" s="62">
        <v>17</v>
      </c>
      <c r="B23" s="52">
        <v>5101020113</v>
      </c>
      <c r="C23" s="52" t="s">
        <v>71</v>
      </c>
      <c r="D23" s="53"/>
      <c r="E23" s="53"/>
      <c r="F23" s="54">
        <f t="shared" si="0"/>
        <v>0</v>
      </c>
      <c r="G23" s="53"/>
      <c r="H23" s="53"/>
      <c r="I23" s="53">
        <f t="shared" si="1"/>
        <v>0</v>
      </c>
      <c r="J23" s="54"/>
      <c r="K23" s="54">
        <f t="shared" si="2"/>
        <v>0</v>
      </c>
      <c r="L23" s="54"/>
      <c r="M23" s="54"/>
      <c r="N23" s="54">
        <f t="shared" si="3"/>
        <v>0</v>
      </c>
      <c r="O23" s="54">
        <f t="shared" si="4"/>
        <v>0</v>
      </c>
    </row>
    <row r="24" spans="1:15" s="50" customFormat="1" x14ac:dyDescent="0.55000000000000004">
      <c r="A24" s="62">
        <v>18</v>
      </c>
      <c r="B24" s="52">
        <v>5101020114</v>
      </c>
      <c r="C24" s="52" t="s">
        <v>116</v>
      </c>
      <c r="D24" s="53"/>
      <c r="E24" s="53"/>
      <c r="F24" s="54">
        <f t="shared" si="0"/>
        <v>0</v>
      </c>
      <c r="G24" s="53"/>
      <c r="H24" s="53"/>
      <c r="I24" s="53">
        <f t="shared" si="1"/>
        <v>0</v>
      </c>
      <c r="J24" s="54"/>
      <c r="K24" s="54">
        <f t="shared" si="2"/>
        <v>0</v>
      </c>
      <c r="L24" s="54"/>
      <c r="M24" s="54"/>
      <c r="N24" s="54">
        <f t="shared" si="3"/>
        <v>0</v>
      </c>
      <c r="O24" s="54">
        <f t="shared" si="4"/>
        <v>0</v>
      </c>
    </row>
    <row r="25" spans="1:15" s="50" customFormat="1" x14ac:dyDescent="0.55000000000000004">
      <c r="A25" s="62">
        <v>19</v>
      </c>
      <c r="B25" s="52">
        <v>5101020116</v>
      </c>
      <c r="C25" s="52" t="s">
        <v>117</v>
      </c>
      <c r="D25" s="53">
        <v>1920</v>
      </c>
      <c r="E25" s="53"/>
      <c r="F25" s="54">
        <f t="shared" si="0"/>
        <v>1920</v>
      </c>
      <c r="G25" s="53"/>
      <c r="H25" s="53"/>
      <c r="I25" s="53">
        <f t="shared" si="1"/>
        <v>0</v>
      </c>
      <c r="J25" s="54"/>
      <c r="K25" s="54">
        <f t="shared" si="2"/>
        <v>1920</v>
      </c>
      <c r="L25" s="54"/>
      <c r="M25" s="54"/>
      <c r="N25" s="54">
        <f t="shared" si="3"/>
        <v>0</v>
      </c>
      <c r="O25" s="54">
        <f t="shared" si="4"/>
        <v>1920</v>
      </c>
    </row>
    <row r="26" spans="1:15" s="50" customFormat="1" x14ac:dyDescent="0.55000000000000004">
      <c r="A26" s="62">
        <v>20</v>
      </c>
      <c r="B26" s="52">
        <v>5101020199</v>
      </c>
      <c r="C26" s="52" t="s">
        <v>118</v>
      </c>
      <c r="D26" s="53"/>
      <c r="E26" s="53"/>
      <c r="F26" s="54">
        <f t="shared" si="0"/>
        <v>0</v>
      </c>
      <c r="G26" s="53"/>
      <c r="H26" s="53"/>
      <c r="I26" s="53">
        <f t="shared" si="1"/>
        <v>0</v>
      </c>
      <c r="J26" s="54"/>
      <c r="K26" s="54">
        <f t="shared" si="2"/>
        <v>0</v>
      </c>
      <c r="L26" s="54"/>
      <c r="M26" s="54"/>
      <c r="N26" s="54">
        <f t="shared" si="3"/>
        <v>0</v>
      </c>
      <c r="O26" s="54">
        <f t="shared" si="4"/>
        <v>0</v>
      </c>
    </row>
    <row r="27" spans="1:15" s="50" customFormat="1" x14ac:dyDescent="0.55000000000000004">
      <c r="A27" s="62">
        <v>21</v>
      </c>
      <c r="B27" s="52">
        <v>5101030101</v>
      </c>
      <c r="C27" s="52" t="s">
        <v>72</v>
      </c>
      <c r="D27" s="53"/>
      <c r="E27" s="53"/>
      <c r="F27" s="54">
        <f t="shared" si="0"/>
        <v>0</v>
      </c>
      <c r="G27" s="53"/>
      <c r="H27" s="53"/>
      <c r="I27" s="53">
        <f t="shared" si="1"/>
        <v>0</v>
      </c>
      <c r="J27" s="54"/>
      <c r="K27" s="54">
        <f t="shared" si="2"/>
        <v>0</v>
      </c>
      <c r="L27" s="54"/>
      <c r="M27" s="54"/>
      <c r="N27" s="54">
        <f t="shared" si="3"/>
        <v>0</v>
      </c>
      <c r="O27" s="54">
        <f t="shared" si="4"/>
        <v>0</v>
      </c>
    </row>
    <row r="28" spans="1:15" s="50" customFormat="1" x14ac:dyDescent="0.55000000000000004">
      <c r="A28" s="62">
        <v>22</v>
      </c>
      <c r="B28" s="52">
        <v>5101030205</v>
      </c>
      <c r="C28" s="52" t="s">
        <v>73</v>
      </c>
      <c r="D28" s="53"/>
      <c r="E28" s="53"/>
      <c r="F28" s="54">
        <f t="shared" si="0"/>
        <v>0</v>
      </c>
      <c r="G28" s="53"/>
      <c r="H28" s="53"/>
      <c r="I28" s="53">
        <f t="shared" si="1"/>
        <v>0</v>
      </c>
      <c r="J28" s="54"/>
      <c r="K28" s="54">
        <f t="shared" si="2"/>
        <v>0</v>
      </c>
      <c r="L28" s="54"/>
      <c r="M28" s="54"/>
      <c r="N28" s="54">
        <f t="shared" si="3"/>
        <v>0</v>
      </c>
      <c r="O28" s="54">
        <f t="shared" si="4"/>
        <v>0</v>
      </c>
    </row>
    <row r="29" spans="1:15" s="50" customFormat="1" x14ac:dyDescent="0.55000000000000004">
      <c r="A29" s="62">
        <v>23</v>
      </c>
      <c r="B29" s="52">
        <v>5101030206</v>
      </c>
      <c r="C29" s="52" t="s">
        <v>74</v>
      </c>
      <c r="D29" s="53"/>
      <c r="E29" s="53"/>
      <c r="F29" s="54">
        <f t="shared" si="0"/>
        <v>0</v>
      </c>
      <c r="G29" s="53"/>
      <c r="H29" s="53"/>
      <c r="I29" s="53">
        <f t="shared" si="1"/>
        <v>0</v>
      </c>
      <c r="J29" s="54"/>
      <c r="K29" s="54">
        <f t="shared" si="2"/>
        <v>0</v>
      </c>
      <c r="L29" s="54"/>
      <c r="M29" s="54"/>
      <c r="N29" s="54">
        <f t="shared" si="3"/>
        <v>0</v>
      </c>
      <c r="O29" s="54">
        <f t="shared" si="4"/>
        <v>0</v>
      </c>
    </row>
    <row r="30" spans="1:15" s="50" customFormat="1" x14ac:dyDescent="0.55000000000000004">
      <c r="A30" s="62">
        <v>24</v>
      </c>
      <c r="B30" s="52">
        <v>5101030207</v>
      </c>
      <c r="C30" s="52" t="s">
        <v>75</v>
      </c>
      <c r="D30" s="53"/>
      <c r="E30" s="53"/>
      <c r="F30" s="54">
        <f t="shared" si="0"/>
        <v>0</v>
      </c>
      <c r="G30" s="53"/>
      <c r="H30" s="53"/>
      <c r="I30" s="53">
        <f t="shared" si="1"/>
        <v>0</v>
      </c>
      <c r="J30" s="54"/>
      <c r="K30" s="54">
        <f t="shared" si="2"/>
        <v>0</v>
      </c>
      <c r="L30" s="54"/>
      <c r="M30" s="54"/>
      <c r="N30" s="54">
        <f t="shared" si="3"/>
        <v>0</v>
      </c>
      <c r="O30" s="54">
        <f t="shared" si="4"/>
        <v>0</v>
      </c>
    </row>
    <row r="31" spans="1:15" s="50" customFormat="1" x14ac:dyDescent="0.55000000000000004">
      <c r="A31" s="62">
        <v>25</v>
      </c>
      <c r="B31" s="52">
        <v>5101030208</v>
      </c>
      <c r="C31" s="52" t="s">
        <v>76</v>
      </c>
      <c r="D31" s="53"/>
      <c r="E31" s="53"/>
      <c r="F31" s="54">
        <f t="shared" si="0"/>
        <v>0</v>
      </c>
      <c r="G31" s="53"/>
      <c r="H31" s="53"/>
      <c r="I31" s="53">
        <f t="shared" si="1"/>
        <v>0</v>
      </c>
      <c r="J31" s="54"/>
      <c r="K31" s="54">
        <f t="shared" si="2"/>
        <v>0</v>
      </c>
      <c r="L31" s="54"/>
      <c r="M31" s="54"/>
      <c r="N31" s="54">
        <f t="shared" si="3"/>
        <v>0</v>
      </c>
      <c r="O31" s="54">
        <f t="shared" si="4"/>
        <v>0</v>
      </c>
    </row>
    <row r="32" spans="1:15" s="50" customFormat="1" x14ac:dyDescent="0.55000000000000004">
      <c r="A32" s="62">
        <v>26</v>
      </c>
      <c r="B32" s="52">
        <v>5101040102</v>
      </c>
      <c r="C32" s="52" t="s">
        <v>77</v>
      </c>
      <c r="D32" s="53"/>
      <c r="E32" s="53"/>
      <c r="F32" s="54">
        <f t="shared" si="0"/>
        <v>0</v>
      </c>
      <c r="G32" s="53"/>
      <c r="H32" s="53"/>
      <c r="I32" s="53">
        <f t="shared" si="1"/>
        <v>0</v>
      </c>
      <c r="J32" s="54"/>
      <c r="K32" s="54">
        <f t="shared" si="2"/>
        <v>0</v>
      </c>
      <c r="L32" s="54"/>
      <c r="M32" s="54"/>
      <c r="N32" s="54">
        <f t="shared" si="3"/>
        <v>0</v>
      </c>
      <c r="O32" s="54">
        <f t="shared" si="4"/>
        <v>0</v>
      </c>
    </row>
    <row r="33" spans="1:15" s="50" customFormat="1" x14ac:dyDescent="0.55000000000000004">
      <c r="A33" s="62">
        <v>27</v>
      </c>
      <c r="B33" s="52">
        <v>5101040104</v>
      </c>
      <c r="C33" s="52" t="s">
        <v>78</v>
      </c>
      <c r="D33" s="53"/>
      <c r="E33" s="53"/>
      <c r="F33" s="54">
        <f t="shared" si="0"/>
        <v>0</v>
      </c>
      <c r="G33" s="53"/>
      <c r="H33" s="53"/>
      <c r="I33" s="53">
        <f t="shared" si="1"/>
        <v>0</v>
      </c>
      <c r="J33" s="54"/>
      <c r="K33" s="54">
        <f t="shared" si="2"/>
        <v>0</v>
      </c>
      <c r="L33" s="54"/>
      <c r="M33" s="54"/>
      <c r="N33" s="54">
        <f t="shared" si="3"/>
        <v>0</v>
      </c>
      <c r="O33" s="54">
        <f t="shared" si="4"/>
        <v>0</v>
      </c>
    </row>
    <row r="34" spans="1:15" s="50" customFormat="1" x14ac:dyDescent="0.55000000000000004">
      <c r="A34" s="62">
        <v>28</v>
      </c>
      <c r="B34" s="52">
        <v>5101040105</v>
      </c>
      <c r="C34" s="52" t="s">
        <v>79</v>
      </c>
      <c r="D34" s="53"/>
      <c r="E34" s="53"/>
      <c r="F34" s="54">
        <f t="shared" si="0"/>
        <v>0</v>
      </c>
      <c r="G34" s="53"/>
      <c r="H34" s="53"/>
      <c r="I34" s="53">
        <f t="shared" si="1"/>
        <v>0</v>
      </c>
      <c r="J34" s="54"/>
      <c r="K34" s="54">
        <f t="shared" si="2"/>
        <v>0</v>
      </c>
      <c r="L34" s="54"/>
      <c r="M34" s="54"/>
      <c r="N34" s="54">
        <f t="shared" si="3"/>
        <v>0</v>
      </c>
      <c r="O34" s="54">
        <f t="shared" si="4"/>
        <v>0</v>
      </c>
    </row>
    <row r="35" spans="1:15" s="50" customFormat="1" x14ac:dyDescent="0.55000000000000004">
      <c r="A35" s="62">
        <v>29</v>
      </c>
      <c r="B35" s="52">
        <v>5101040106</v>
      </c>
      <c r="C35" s="52" t="s">
        <v>37</v>
      </c>
      <c r="D35" s="53">
        <v>20780</v>
      </c>
      <c r="E35" s="53"/>
      <c r="F35" s="54">
        <f t="shared" si="0"/>
        <v>20780</v>
      </c>
      <c r="G35" s="53"/>
      <c r="H35" s="53"/>
      <c r="I35" s="53">
        <f t="shared" si="1"/>
        <v>0</v>
      </c>
      <c r="J35" s="54"/>
      <c r="K35" s="54">
        <f t="shared" si="2"/>
        <v>20780</v>
      </c>
      <c r="L35" s="54"/>
      <c r="M35" s="54"/>
      <c r="N35" s="54">
        <f t="shared" si="3"/>
        <v>0</v>
      </c>
      <c r="O35" s="54">
        <f t="shared" si="4"/>
        <v>20780</v>
      </c>
    </row>
    <row r="36" spans="1:15" s="50" customFormat="1" x14ac:dyDescent="0.55000000000000004">
      <c r="A36" s="62">
        <v>30</v>
      </c>
      <c r="B36" s="52">
        <v>5101040107</v>
      </c>
      <c r="C36" s="52" t="s">
        <v>80</v>
      </c>
      <c r="D36" s="53"/>
      <c r="E36" s="53"/>
      <c r="F36" s="54">
        <f t="shared" si="0"/>
        <v>0</v>
      </c>
      <c r="G36" s="53"/>
      <c r="H36" s="53"/>
      <c r="I36" s="53">
        <f t="shared" si="1"/>
        <v>0</v>
      </c>
      <c r="J36" s="54"/>
      <c r="K36" s="54">
        <f t="shared" si="2"/>
        <v>0</v>
      </c>
      <c r="L36" s="54"/>
      <c r="M36" s="54"/>
      <c r="N36" s="54">
        <f t="shared" si="3"/>
        <v>0</v>
      </c>
      <c r="O36" s="54">
        <f t="shared" si="4"/>
        <v>0</v>
      </c>
    </row>
    <row r="37" spans="1:15" s="50" customFormat="1" x14ac:dyDescent="0.55000000000000004">
      <c r="A37" s="62">
        <v>31</v>
      </c>
      <c r="B37" s="52">
        <v>5101040108</v>
      </c>
      <c r="C37" s="52" t="s">
        <v>81</v>
      </c>
      <c r="D37" s="53"/>
      <c r="E37" s="53"/>
      <c r="F37" s="54">
        <f t="shared" si="0"/>
        <v>0</v>
      </c>
      <c r="G37" s="53"/>
      <c r="H37" s="53"/>
      <c r="I37" s="53">
        <f t="shared" si="1"/>
        <v>0</v>
      </c>
      <c r="J37" s="54"/>
      <c r="K37" s="54">
        <f t="shared" si="2"/>
        <v>0</v>
      </c>
      <c r="L37" s="54"/>
      <c r="M37" s="54"/>
      <c r="N37" s="54">
        <f t="shared" si="3"/>
        <v>0</v>
      </c>
      <c r="O37" s="54">
        <f t="shared" si="4"/>
        <v>0</v>
      </c>
    </row>
    <row r="38" spans="1:15" s="50" customFormat="1" x14ac:dyDescent="0.55000000000000004">
      <c r="A38" s="62">
        <v>32</v>
      </c>
      <c r="B38" s="52">
        <v>5101040120</v>
      </c>
      <c r="C38" s="52" t="s">
        <v>82</v>
      </c>
      <c r="D38" s="53"/>
      <c r="E38" s="53"/>
      <c r="F38" s="54">
        <f t="shared" si="0"/>
        <v>0</v>
      </c>
      <c r="G38" s="53"/>
      <c r="H38" s="53"/>
      <c r="I38" s="53">
        <f t="shared" si="1"/>
        <v>0</v>
      </c>
      <c r="J38" s="54"/>
      <c r="K38" s="54">
        <f t="shared" si="2"/>
        <v>0</v>
      </c>
      <c r="L38" s="54"/>
      <c r="M38" s="54"/>
      <c r="N38" s="54">
        <f t="shared" si="3"/>
        <v>0</v>
      </c>
      <c r="O38" s="54">
        <f t="shared" si="4"/>
        <v>0</v>
      </c>
    </row>
    <row r="39" spans="1:15" s="50" customFormat="1" ht="24" customHeight="1" x14ac:dyDescent="0.55000000000000004">
      <c r="A39" s="62">
        <v>33</v>
      </c>
      <c r="B39" s="52">
        <v>5101040202</v>
      </c>
      <c r="C39" s="52" t="s">
        <v>72</v>
      </c>
      <c r="D39" s="53"/>
      <c r="E39" s="53"/>
      <c r="F39" s="54">
        <f t="shared" si="0"/>
        <v>0</v>
      </c>
      <c r="G39" s="53"/>
      <c r="H39" s="53"/>
      <c r="I39" s="53">
        <f t="shared" si="1"/>
        <v>0</v>
      </c>
      <c r="J39" s="54"/>
      <c r="K39" s="54">
        <f t="shared" si="2"/>
        <v>0</v>
      </c>
      <c r="L39" s="54"/>
      <c r="M39" s="54"/>
      <c r="N39" s="54">
        <f t="shared" si="3"/>
        <v>0</v>
      </c>
      <c r="O39" s="54">
        <f t="shared" si="4"/>
        <v>0</v>
      </c>
    </row>
    <row r="40" spans="1:15" s="50" customFormat="1" x14ac:dyDescent="0.55000000000000004">
      <c r="A40" s="62">
        <v>34</v>
      </c>
      <c r="B40" s="52">
        <v>5101040204</v>
      </c>
      <c r="C40" s="52" t="s">
        <v>119</v>
      </c>
      <c r="D40" s="53"/>
      <c r="E40" s="53"/>
      <c r="F40" s="54">
        <f t="shared" si="0"/>
        <v>0</v>
      </c>
      <c r="G40" s="53"/>
      <c r="H40" s="53"/>
      <c r="I40" s="53">
        <f t="shared" si="1"/>
        <v>0</v>
      </c>
      <c r="J40" s="54"/>
      <c r="K40" s="54">
        <f t="shared" si="2"/>
        <v>0</v>
      </c>
      <c r="L40" s="54"/>
      <c r="M40" s="54"/>
      <c r="N40" s="54">
        <f t="shared" si="3"/>
        <v>0</v>
      </c>
      <c r="O40" s="54">
        <f t="shared" si="4"/>
        <v>0</v>
      </c>
    </row>
    <row r="41" spans="1:15" s="50" customFormat="1" x14ac:dyDescent="0.55000000000000004">
      <c r="A41" s="62">
        <v>35</v>
      </c>
      <c r="B41" s="52">
        <v>5101040205</v>
      </c>
      <c r="C41" s="52" t="s">
        <v>120</v>
      </c>
      <c r="D41" s="53"/>
      <c r="E41" s="53"/>
      <c r="F41" s="54">
        <f t="shared" si="0"/>
        <v>0</v>
      </c>
      <c r="G41" s="53"/>
      <c r="H41" s="53"/>
      <c r="I41" s="53">
        <f t="shared" si="1"/>
        <v>0</v>
      </c>
      <c r="J41" s="54"/>
      <c r="K41" s="54">
        <f t="shared" si="2"/>
        <v>0</v>
      </c>
      <c r="L41" s="54"/>
      <c r="M41" s="54"/>
      <c r="N41" s="54">
        <f t="shared" si="3"/>
        <v>0</v>
      </c>
      <c r="O41" s="54">
        <f t="shared" si="4"/>
        <v>0</v>
      </c>
    </row>
    <row r="42" spans="1:15" s="50" customFormat="1" x14ac:dyDescent="0.55000000000000004">
      <c r="A42" s="62">
        <v>36</v>
      </c>
      <c r="B42" s="52">
        <v>5101040206</v>
      </c>
      <c r="C42" s="52" t="s">
        <v>121</v>
      </c>
      <c r="D42" s="53"/>
      <c r="E42" s="53"/>
      <c r="F42" s="54">
        <f t="shared" si="0"/>
        <v>0</v>
      </c>
      <c r="G42" s="53"/>
      <c r="H42" s="53"/>
      <c r="I42" s="53">
        <f t="shared" si="1"/>
        <v>0</v>
      </c>
      <c r="J42" s="54"/>
      <c r="K42" s="54">
        <f t="shared" si="2"/>
        <v>0</v>
      </c>
      <c r="L42" s="54"/>
      <c r="M42" s="54"/>
      <c r="N42" s="54">
        <f t="shared" si="3"/>
        <v>0</v>
      </c>
      <c r="O42" s="54">
        <f t="shared" si="4"/>
        <v>0</v>
      </c>
    </row>
    <row r="43" spans="1:15" s="50" customFormat="1" x14ac:dyDescent="0.55000000000000004">
      <c r="A43" s="62">
        <v>37</v>
      </c>
      <c r="B43" s="52">
        <v>5101040207</v>
      </c>
      <c r="C43" s="52" t="s">
        <v>122</v>
      </c>
      <c r="D43" s="53"/>
      <c r="E43" s="53"/>
      <c r="F43" s="54">
        <f t="shared" si="0"/>
        <v>0</v>
      </c>
      <c r="G43" s="53"/>
      <c r="H43" s="53"/>
      <c r="I43" s="53">
        <f t="shared" si="1"/>
        <v>0</v>
      </c>
      <c r="J43" s="54"/>
      <c r="K43" s="54">
        <f t="shared" si="2"/>
        <v>0</v>
      </c>
      <c r="L43" s="54"/>
      <c r="M43" s="54"/>
      <c r="N43" s="54">
        <f t="shared" si="3"/>
        <v>0</v>
      </c>
      <c r="O43" s="54">
        <f t="shared" si="4"/>
        <v>0</v>
      </c>
    </row>
    <row r="44" spans="1:15" s="50" customFormat="1" x14ac:dyDescent="0.55000000000000004">
      <c r="A44" s="62">
        <v>38</v>
      </c>
      <c r="B44" s="52">
        <v>5102010106</v>
      </c>
      <c r="C44" s="52" t="s">
        <v>12</v>
      </c>
      <c r="D44" s="53"/>
      <c r="E44" s="53"/>
      <c r="F44" s="54">
        <f t="shared" si="0"/>
        <v>0</v>
      </c>
      <c r="G44" s="53"/>
      <c r="H44" s="53"/>
      <c r="I44" s="53">
        <f t="shared" si="1"/>
        <v>0</v>
      </c>
      <c r="J44" s="54"/>
      <c r="K44" s="54">
        <f t="shared" si="2"/>
        <v>0</v>
      </c>
      <c r="L44" s="54"/>
      <c r="M44" s="54"/>
      <c r="N44" s="54">
        <f t="shared" si="3"/>
        <v>0</v>
      </c>
      <c r="O44" s="54">
        <f t="shared" si="4"/>
        <v>0</v>
      </c>
    </row>
    <row r="45" spans="1:15" s="50" customFormat="1" x14ac:dyDescent="0.55000000000000004">
      <c r="A45" s="62">
        <v>39</v>
      </c>
      <c r="B45" s="52">
        <v>5102010199</v>
      </c>
      <c r="C45" s="52" t="s">
        <v>123</v>
      </c>
      <c r="D45" s="53"/>
      <c r="E45" s="53"/>
      <c r="F45" s="54">
        <f t="shared" si="0"/>
        <v>0</v>
      </c>
      <c r="G45" s="53"/>
      <c r="H45" s="53"/>
      <c r="I45" s="53">
        <f t="shared" si="1"/>
        <v>0</v>
      </c>
      <c r="J45" s="54"/>
      <c r="K45" s="54">
        <f t="shared" si="2"/>
        <v>0</v>
      </c>
      <c r="L45" s="54"/>
      <c r="M45" s="54"/>
      <c r="N45" s="54">
        <f t="shared" si="3"/>
        <v>0</v>
      </c>
      <c r="O45" s="54">
        <f t="shared" si="4"/>
        <v>0</v>
      </c>
    </row>
    <row r="46" spans="1:15" s="50" customFormat="1" x14ac:dyDescent="0.55000000000000004">
      <c r="A46" s="65">
        <v>40</v>
      </c>
      <c r="B46" s="66">
        <v>5102020199</v>
      </c>
      <c r="C46" s="66" t="s">
        <v>124</v>
      </c>
      <c r="D46" s="53"/>
      <c r="E46" s="53"/>
      <c r="F46" s="54">
        <f t="shared" si="0"/>
        <v>0</v>
      </c>
      <c r="G46" s="53"/>
      <c r="H46" s="53"/>
      <c r="I46" s="53">
        <f t="shared" si="1"/>
        <v>0</v>
      </c>
      <c r="J46" s="54"/>
      <c r="K46" s="54">
        <f t="shared" si="2"/>
        <v>0</v>
      </c>
      <c r="L46" s="54"/>
      <c r="M46" s="54"/>
      <c r="N46" s="54">
        <f t="shared" si="3"/>
        <v>0</v>
      </c>
      <c r="O46" s="54">
        <f t="shared" si="4"/>
        <v>0</v>
      </c>
    </row>
    <row r="47" spans="1:15" s="56" customFormat="1" x14ac:dyDescent="0.55000000000000004">
      <c r="A47" s="62">
        <v>41</v>
      </c>
      <c r="B47" s="52">
        <v>5102030199</v>
      </c>
      <c r="C47" s="52" t="s">
        <v>83</v>
      </c>
      <c r="D47" s="53"/>
      <c r="E47" s="53"/>
      <c r="F47" s="54">
        <f t="shared" si="0"/>
        <v>0</v>
      </c>
      <c r="G47" s="53"/>
      <c r="H47" s="53"/>
      <c r="I47" s="53">
        <f t="shared" si="1"/>
        <v>0</v>
      </c>
      <c r="J47" s="54"/>
      <c r="K47" s="54">
        <f t="shared" si="2"/>
        <v>0</v>
      </c>
      <c r="L47" s="54"/>
      <c r="M47" s="54"/>
      <c r="N47" s="54">
        <f t="shared" si="3"/>
        <v>0</v>
      </c>
      <c r="O47" s="54">
        <f t="shared" si="4"/>
        <v>0</v>
      </c>
    </row>
    <row r="48" spans="1:15" s="56" customFormat="1" x14ac:dyDescent="0.55000000000000004">
      <c r="A48" s="62">
        <v>42</v>
      </c>
      <c r="B48" s="52">
        <v>5103010102</v>
      </c>
      <c r="C48" s="52" t="s">
        <v>140</v>
      </c>
      <c r="D48" s="58">
        <f>7440+240</f>
        <v>7680</v>
      </c>
      <c r="E48" s="53"/>
      <c r="F48" s="54">
        <f t="shared" si="0"/>
        <v>7680</v>
      </c>
      <c r="G48" s="53"/>
      <c r="H48" s="53"/>
      <c r="I48" s="53">
        <f t="shared" si="1"/>
        <v>0</v>
      </c>
      <c r="J48" s="54"/>
      <c r="K48" s="54">
        <f t="shared" si="2"/>
        <v>7680</v>
      </c>
      <c r="L48" s="54"/>
      <c r="M48" s="54"/>
      <c r="N48" s="54">
        <f t="shared" si="3"/>
        <v>0</v>
      </c>
      <c r="O48" s="54">
        <f t="shared" si="4"/>
        <v>7680</v>
      </c>
    </row>
    <row r="49" spans="1:15" s="56" customFormat="1" x14ac:dyDescent="0.55000000000000004">
      <c r="A49" s="62">
        <v>43</v>
      </c>
      <c r="B49" s="52">
        <v>5103010103</v>
      </c>
      <c r="C49" s="52" t="s">
        <v>8</v>
      </c>
      <c r="D49" s="53">
        <v>1200</v>
      </c>
      <c r="E49" s="53"/>
      <c r="F49" s="54">
        <f t="shared" si="0"/>
        <v>1200</v>
      </c>
      <c r="G49" s="53"/>
      <c r="H49" s="53"/>
      <c r="I49" s="53">
        <f t="shared" si="1"/>
        <v>0</v>
      </c>
      <c r="J49" s="54"/>
      <c r="K49" s="54">
        <f t="shared" si="2"/>
        <v>1200</v>
      </c>
      <c r="L49" s="54"/>
      <c r="M49" s="54"/>
      <c r="N49" s="54">
        <f t="shared" si="3"/>
        <v>0</v>
      </c>
      <c r="O49" s="54">
        <f t="shared" si="4"/>
        <v>1200</v>
      </c>
    </row>
    <row r="50" spans="1:15" s="56" customFormat="1" x14ac:dyDescent="0.55000000000000004">
      <c r="A50" s="62">
        <v>44</v>
      </c>
      <c r="B50" s="67">
        <v>5103010199</v>
      </c>
      <c r="C50" s="67" t="s">
        <v>84</v>
      </c>
      <c r="D50" s="58">
        <v>12530</v>
      </c>
      <c r="E50" s="58"/>
      <c r="F50" s="59">
        <f t="shared" si="0"/>
        <v>12530</v>
      </c>
      <c r="G50" s="58"/>
      <c r="H50" s="58"/>
      <c r="I50" s="58">
        <f t="shared" si="1"/>
        <v>0</v>
      </c>
      <c r="J50" s="59"/>
      <c r="K50" s="59">
        <f t="shared" si="2"/>
        <v>12530</v>
      </c>
      <c r="L50" s="59"/>
      <c r="M50" s="59"/>
      <c r="N50" s="59">
        <f t="shared" si="3"/>
        <v>0</v>
      </c>
      <c r="O50" s="59">
        <f t="shared" si="4"/>
        <v>12530</v>
      </c>
    </row>
    <row r="51" spans="1:15" s="56" customFormat="1" x14ac:dyDescent="0.55000000000000004">
      <c r="A51" s="65">
        <v>45</v>
      </c>
      <c r="B51" s="68">
        <v>5103020102</v>
      </c>
      <c r="C51" s="68" t="s">
        <v>141</v>
      </c>
      <c r="D51" s="58"/>
      <c r="E51" s="58"/>
      <c r="F51" s="59">
        <f t="shared" si="0"/>
        <v>0</v>
      </c>
      <c r="G51" s="58"/>
      <c r="H51" s="58"/>
      <c r="I51" s="58">
        <f t="shared" si="1"/>
        <v>0</v>
      </c>
      <c r="J51" s="59"/>
      <c r="K51" s="59">
        <f t="shared" si="2"/>
        <v>0</v>
      </c>
      <c r="L51" s="59"/>
      <c r="M51" s="59"/>
      <c r="N51" s="59">
        <f t="shared" si="3"/>
        <v>0</v>
      </c>
      <c r="O51" s="59">
        <f t="shared" si="4"/>
        <v>0</v>
      </c>
    </row>
    <row r="52" spans="1:15" s="56" customFormat="1" x14ac:dyDescent="0.55000000000000004">
      <c r="A52" s="62">
        <v>46</v>
      </c>
      <c r="B52" s="67">
        <v>5103020199</v>
      </c>
      <c r="C52" s="67" t="s">
        <v>125</v>
      </c>
      <c r="D52" s="58"/>
      <c r="E52" s="58"/>
      <c r="F52" s="59">
        <f t="shared" si="0"/>
        <v>0</v>
      </c>
      <c r="G52" s="58"/>
      <c r="H52" s="58"/>
      <c r="I52" s="58">
        <f t="shared" si="1"/>
        <v>0</v>
      </c>
      <c r="J52" s="59"/>
      <c r="K52" s="59">
        <f t="shared" si="2"/>
        <v>0</v>
      </c>
      <c r="L52" s="59"/>
      <c r="M52" s="59"/>
      <c r="N52" s="59">
        <f t="shared" si="3"/>
        <v>0</v>
      </c>
      <c r="O52" s="59">
        <f t="shared" si="4"/>
        <v>0</v>
      </c>
    </row>
    <row r="53" spans="1:15" s="56" customFormat="1" x14ac:dyDescent="0.55000000000000004">
      <c r="A53" s="62">
        <v>47</v>
      </c>
      <c r="B53" s="67">
        <v>5104010104</v>
      </c>
      <c r="C53" s="67" t="s">
        <v>85</v>
      </c>
      <c r="D53" s="58">
        <f>62275+4900</f>
        <v>67175</v>
      </c>
      <c r="E53" s="58"/>
      <c r="F53" s="59">
        <f t="shared" si="0"/>
        <v>67175</v>
      </c>
      <c r="G53" s="58"/>
      <c r="H53" s="58"/>
      <c r="I53" s="58">
        <f t="shared" si="1"/>
        <v>0</v>
      </c>
      <c r="J53" s="59"/>
      <c r="K53" s="59">
        <f t="shared" si="2"/>
        <v>67175</v>
      </c>
      <c r="L53" s="59"/>
      <c r="M53" s="59"/>
      <c r="N53" s="59">
        <f t="shared" si="3"/>
        <v>0</v>
      </c>
      <c r="O53" s="59">
        <f t="shared" si="4"/>
        <v>67175</v>
      </c>
    </row>
    <row r="54" spans="1:15" s="56" customFormat="1" x14ac:dyDescent="0.55000000000000004">
      <c r="A54" s="62">
        <v>48</v>
      </c>
      <c r="B54" s="67">
        <v>5104010107</v>
      </c>
      <c r="C54" s="67" t="s">
        <v>86</v>
      </c>
      <c r="D54" s="58"/>
      <c r="E54" s="58"/>
      <c r="F54" s="59">
        <f t="shared" si="0"/>
        <v>0</v>
      </c>
      <c r="G54" s="58">
        <v>22389</v>
      </c>
      <c r="H54" s="58"/>
      <c r="I54" s="58">
        <f t="shared" si="1"/>
        <v>22389</v>
      </c>
      <c r="J54" s="59"/>
      <c r="K54" s="59">
        <f t="shared" si="2"/>
        <v>22389</v>
      </c>
      <c r="L54" s="59"/>
      <c r="M54" s="59"/>
      <c r="N54" s="59">
        <f t="shared" si="3"/>
        <v>0</v>
      </c>
      <c r="O54" s="59">
        <f t="shared" si="4"/>
        <v>22389</v>
      </c>
    </row>
    <row r="55" spans="1:15" s="56" customFormat="1" x14ac:dyDescent="0.55000000000000004">
      <c r="A55" s="62">
        <v>49</v>
      </c>
      <c r="B55" s="67">
        <v>5104010110</v>
      </c>
      <c r="C55" s="67" t="s">
        <v>18</v>
      </c>
      <c r="D55" s="58"/>
      <c r="E55" s="58"/>
      <c r="F55" s="59">
        <f t="shared" si="0"/>
        <v>0</v>
      </c>
      <c r="G55" s="58"/>
      <c r="H55" s="58"/>
      <c r="I55" s="58">
        <f t="shared" si="1"/>
        <v>0</v>
      </c>
      <c r="J55" s="59"/>
      <c r="K55" s="59">
        <f t="shared" si="2"/>
        <v>0</v>
      </c>
      <c r="L55" s="59"/>
      <c r="M55" s="59"/>
      <c r="N55" s="59">
        <f t="shared" si="3"/>
        <v>0</v>
      </c>
      <c r="O55" s="59">
        <f t="shared" si="4"/>
        <v>0</v>
      </c>
    </row>
    <row r="56" spans="1:15" s="56" customFormat="1" x14ac:dyDescent="0.55000000000000004">
      <c r="A56" s="62">
        <v>50</v>
      </c>
      <c r="B56" s="67">
        <v>5104010112</v>
      </c>
      <c r="C56" s="67" t="s">
        <v>126</v>
      </c>
      <c r="D56" s="58"/>
      <c r="E56" s="58"/>
      <c r="F56" s="59">
        <f t="shared" si="0"/>
        <v>0</v>
      </c>
      <c r="G56" s="58">
        <f>9500+3200</f>
        <v>12700</v>
      </c>
      <c r="H56" s="58"/>
      <c r="I56" s="58">
        <f t="shared" si="1"/>
        <v>12700</v>
      </c>
      <c r="J56" s="59"/>
      <c r="K56" s="59">
        <f t="shared" si="2"/>
        <v>12700</v>
      </c>
      <c r="L56" s="59"/>
      <c r="M56" s="59"/>
      <c r="N56" s="59">
        <f t="shared" si="3"/>
        <v>0</v>
      </c>
      <c r="O56" s="59">
        <f t="shared" si="4"/>
        <v>12700</v>
      </c>
    </row>
    <row r="57" spans="1:15" s="56" customFormat="1" x14ac:dyDescent="0.55000000000000004">
      <c r="A57" s="62">
        <v>51</v>
      </c>
      <c r="B57" s="67">
        <v>5104010113</v>
      </c>
      <c r="C57" s="67" t="s">
        <v>127</v>
      </c>
      <c r="D57" s="58"/>
      <c r="E57" s="58"/>
      <c r="F57" s="59">
        <f t="shared" si="0"/>
        <v>0</v>
      </c>
      <c r="G57" s="58"/>
      <c r="H57" s="58"/>
      <c r="I57" s="58">
        <f t="shared" si="1"/>
        <v>0</v>
      </c>
      <c r="J57" s="59"/>
      <c r="K57" s="59">
        <f t="shared" si="2"/>
        <v>0</v>
      </c>
      <c r="L57" s="59"/>
      <c r="M57" s="59"/>
      <c r="N57" s="59">
        <f t="shared" si="3"/>
        <v>0</v>
      </c>
      <c r="O57" s="59">
        <f t="shared" si="4"/>
        <v>0</v>
      </c>
    </row>
    <row r="58" spans="1:15" s="56" customFormat="1" x14ac:dyDescent="0.55000000000000004">
      <c r="A58" s="62">
        <v>52</v>
      </c>
      <c r="B58" s="67">
        <v>5104010114</v>
      </c>
      <c r="C58" s="67" t="s">
        <v>87</v>
      </c>
      <c r="D58" s="58"/>
      <c r="E58" s="58"/>
      <c r="F58" s="59">
        <f t="shared" si="0"/>
        <v>0</v>
      </c>
      <c r="G58" s="58"/>
      <c r="H58" s="58"/>
      <c r="I58" s="58">
        <f t="shared" si="1"/>
        <v>0</v>
      </c>
      <c r="J58" s="59"/>
      <c r="K58" s="59">
        <f t="shared" si="2"/>
        <v>0</v>
      </c>
      <c r="L58" s="59"/>
      <c r="M58" s="59"/>
      <c r="N58" s="59">
        <f t="shared" si="3"/>
        <v>0</v>
      </c>
      <c r="O58" s="59">
        <f t="shared" si="4"/>
        <v>0</v>
      </c>
    </row>
    <row r="59" spans="1:15" s="56" customFormat="1" x14ac:dyDescent="0.55000000000000004">
      <c r="A59" s="62">
        <v>53</v>
      </c>
      <c r="B59" s="67">
        <v>5104010115</v>
      </c>
      <c r="C59" s="67" t="s">
        <v>128</v>
      </c>
      <c r="D59" s="58"/>
      <c r="E59" s="58"/>
      <c r="F59" s="59">
        <f t="shared" si="0"/>
        <v>0</v>
      </c>
      <c r="G59" s="58"/>
      <c r="H59" s="58"/>
      <c r="I59" s="58">
        <f t="shared" si="1"/>
        <v>0</v>
      </c>
      <c r="J59" s="59"/>
      <c r="K59" s="59">
        <f t="shared" si="2"/>
        <v>0</v>
      </c>
      <c r="L59" s="59"/>
      <c r="M59" s="59"/>
      <c r="N59" s="59">
        <f t="shared" si="3"/>
        <v>0</v>
      </c>
      <c r="O59" s="59">
        <f t="shared" si="4"/>
        <v>0</v>
      </c>
    </row>
    <row r="60" spans="1:15" s="56" customFormat="1" x14ac:dyDescent="0.55000000000000004">
      <c r="A60" s="62">
        <v>54</v>
      </c>
      <c r="B60" s="67">
        <v>5104020101</v>
      </c>
      <c r="C60" s="67" t="s">
        <v>88</v>
      </c>
      <c r="D60" s="58"/>
      <c r="E60" s="58"/>
      <c r="F60" s="59">
        <f t="shared" si="0"/>
        <v>0</v>
      </c>
      <c r="G60" s="58">
        <v>216894</v>
      </c>
      <c r="H60" s="58"/>
      <c r="I60" s="58">
        <f t="shared" si="1"/>
        <v>216894</v>
      </c>
      <c r="J60" s="59"/>
      <c r="K60" s="59">
        <f t="shared" si="2"/>
        <v>216894</v>
      </c>
      <c r="L60" s="59"/>
      <c r="M60" s="59"/>
      <c r="N60" s="59">
        <f t="shared" si="3"/>
        <v>0</v>
      </c>
      <c r="O60" s="59">
        <f t="shared" si="4"/>
        <v>216894</v>
      </c>
    </row>
    <row r="61" spans="1:15" s="56" customFormat="1" x14ac:dyDescent="0.55000000000000004">
      <c r="A61" s="62">
        <v>55</v>
      </c>
      <c r="B61" s="67">
        <v>5104020103</v>
      </c>
      <c r="C61" s="67" t="s">
        <v>89</v>
      </c>
      <c r="D61" s="58"/>
      <c r="E61" s="58"/>
      <c r="F61" s="59">
        <f t="shared" si="0"/>
        <v>0</v>
      </c>
      <c r="G61" s="58">
        <v>105284.7</v>
      </c>
      <c r="H61" s="58"/>
      <c r="I61" s="58">
        <f t="shared" si="1"/>
        <v>105284.7</v>
      </c>
      <c r="J61" s="59"/>
      <c r="K61" s="59">
        <f t="shared" si="2"/>
        <v>105284.7</v>
      </c>
      <c r="L61" s="59"/>
      <c r="M61" s="59"/>
      <c r="N61" s="59">
        <f t="shared" si="3"/>
        <v>0</v>
      </c>
      <c r="O61" s="59">
        <f t="shared" si="4"/>
        <v>105284.7</v>
      </c>
    </row>
    <row r="62" spans="1:15" s="56" customFormat="1" x14ac:dyDescent="0.55000000000000004">
      <c r="A62" s="62">
        <v>56</v>
      </c>
      <c r="B62" s="67">
        <v>5104020105</v>
      </c>
      <c r="C62" s="67" t="s">
        <v>90</v>
      </c>
      <c r="D62" s="58"/>
      <c r="E62" s="58"/>
      <c r="F62" s="59">
        <f t="shared" si="0"/>
        <v>0</v>
      </c>
      <c r="G62" s="58"/>
      <c r="H62" s="58"/>
      <c r="I62" s="58">
        <f t="shared" si="1"/>
        <v>0</v>
      </c>
      <c r="J62" s="59"/>
      <c r="K62" s="59">
        <f t="shared" si="2"/>
        <v>0</v>
      </c>
      <c r="L62" s="59"/>
      <c r="M62" s="59"/>
      <c r="N62" s="59">
        <f t="shared" si="3"/>
        <v>0</v>
      </c>
      <c r="O62" s="59">
        <f t="shared" si="4"/>
        <v>0</v>
      </c>
    </row>
    <row r="63" spans="1:15" s="56" customFormat="1" x14ac:dyDescent="0.55000000000000004">
      <c r="A63" s="62">
        <v>57</v>
      </c>
      <c r="B63" s="67">
        <v>5104020106</v>
      </c>
      <c r="C63" s="67" t="s">
        <v>91</v>
      </c>
      <c r="D63" s="58"/>
      <c r="E63" s="58"/>
      <c r="F63" s="59">
        <f t="shared" si="0"/>
        <v>0</v>
      </c>
      <c r="G63" s="58"/>
      <c r="H63" s="58"/>
      <c r="I63" s="58">
        <f t="shared" si="1"/>
        <v>0</v>
      </c>
      <c r="J63" s="59"/>
      <c r="K63" s="59">
        <f t="shared" si="2"/>
        <v>0</v>
      </c>
      <c r="L63" s="59"/>
      <c r="M63" s="59"/>
      <c r="N63" s="59">
        <f t="shared" si="3"/>
        <v>0</v>
      </c>
      <c r="O63" s="59">
        <f t="shared" si="4"/>
        <v>0</v>
      </c>
    </row>
    <row r="64" spans="1:15" s="56" customFormat="1" x14ac:dyDescent="0.55000000000000004">
      <c r="A64" s="62">
        <v>58</v>
      </c>
      <c r="B64" s="67">
        <v>5104020107</v>
      </c>
      <c r="C64" s="67" t="s">
        <v>92</v>
      </c>
      <c r="D64" s="58"/>
      <c r="E64" s="58"/>
      <c r="F64" s="59">
        <f t="shared" si="0"/>
        <v>0</v>
      </c>
      <c r="G64" s="58"/>
      <c r="H64" s="58"/>
      <c r="I64" s="58">
        <f t="shared" si="1"/>
        <v>0</v>
      </c>
      <c r="J64" s="59"/>
      <c r="K64" s="59">
        <f t="shared" si="2"/>
        <v>0</v>
      </c>
      <c r="L64" s="59"/>
      <c r="M64" s="59"/>
      <c r="N64" s="59">
        <f t="shared" si="3"/>
        <v>0</v>
      </c>
      <c r="O64" s="59">
        <f t="shared" si="4"/>
        <v>0</v>
      </c>
    </row>
    <row r="65" spans="1:15" s="56" customFormat="1" x14ac:dyDescent="0.55000000000000004">
      <c r="A65" s="62">
        <v>59</v>
      </c>
      <c r="B65" s="67">
        <v>5104030202</v>
      </c>
      <c r="C65" s="67" t="s">
        <v>22</v>
      </c>
      <c r="D65" s="58"/>
      <c r="E65" s="58"/>
      <c r="F65" s="59">
        <f t="shared" si="0"/>
        <v>0</v>
      </c>
      <c r="G65" s="58"/>
      <c r="H65" s="58"/>
      <c r="I65" s="58">
        <f t="shared" si="1"/>
        <v>0</v>
      </c>
      <c r="J65" s="59"/>
      <c r="K65" s="59">
        <f t="shared" si="2"/>
        <v>0</v>
      </c>
      <c r="L65" s="59"/>
      <c r="M65" s="59"/>
      <c r="N65" s="59">
        <f t="shared" si="3"/>
        <v>0</v>
      </c>
      <c r="O65" s="59">
        <f t="shared" si="4"/>
        <v>0</v>
      </c>
    </row>
    <row r="66" spans="1:15" s="56" customFormat="1" x14ac:dyDescent="0.55000000000000004">
      <c r="A66" s="62">
        <v>60</v>
      </c>
      <c r="B66" s="67">
        <v>5104030203</v>
      </c>
      <c r="C66" s="67" t="s">
        <v>11</v>
      </c>
      <c r="D66" s="58"/>
      <c r="E66" s="58"/>
      <c r="F66" s="59">
        <f t="shared" si="0"/>
        <v>0</v>
      </c>
      <c r="G66" s="58"/>
      <c r="H66" s="58"/>
      <c r="I66" s="58">
        <f t="shared" si="1"/>
        <v>0</v>
      </c>
      <c r="J66" s="59"/>
      <c r="K66" s="59">
        <f t="shared" si="2"/>
        <v>0</v>
      </c>
      <c r="L66" s="59"/>
      <c r="M66" s="59"/>
      <c r="N66" s="59">
        <f t="shared" si="3"/>
        <v>0</v>
      </c>
      <c r="O66" s="59">
        <f t="shared" si="4"/>
        <v>0</v>
      </c>
    </row>
    <row r="67" spans="1:15" s="56" customFormat="1" x14ac:dyDescent="0.55000000000000004">
      <c r="A67" s="62">
        <v>61</v>
      </c>
      <c r="B67" s="67">
        <v>5104030206</v>
      </c>
      <c r="C67" s="67" t="s">
        <v>30</v>
      </c>
      <c r="D67" s="58"/>
      <c r="E67" s="58"/>
      <c r="F67" s="59">
        <f t="shared" si="0"/>
        <v>0</v>
      </c>
      <c r="G67" s="58"/>
      <c r="H67" s="58"/>
      <c r="I67" s="58">
        <f t="shared" si="1"/>
        <v>0</v>
      </c>
      <c r="J67" s="59"/>
      <c r="K67" s="59">
        <f t="shared" si="2"/>
        <v>0</v>
      </c>
      <c r="L67" s="59"/>
      <c r="M67" s="59"/>
      <c r="N67" s="59">
        <f t="shared" si="3"/>
        <v>0</v>
      </c>
      <c r="O67" s="59">
        <f t="shared" si="4"/>
        <v>0</v>
      </c>
    </row>
    <row r="68" spans="1:15" s="56" customFormat="1" x14ac:dyDescent="0.55000000000000004">
      <c r="A68" s="62">
        <v>62</v>
      </c>
      <c r="B68" s="67">
        <v>5104030207</v>
      </c>
      <c r="C68" s="67" t="s">
        <v>93</v>
      </c>
      <c r="D68" s="58"/>
      <c r="E68" s="58"/>
      <c r="F68" s="59">
        <f t="shared" si="0"/>
        <v>0</v>
      </c>
      <c r="G68" s="58"/>
      <c r="H68" s="58"/>
      <c r="I68" s="58">
        <f t="shared" si="1"/>
        <v>0</v>
      </c>
      <c r="J68" s="59"/>
      <c r="K68" s="59">
        <f t="shared" si="2"/>
        <v>0</v>
      </c>
      <c r="L68" s="59"/>
      <c r="M68" s="59"/>
      <c r="N68" s="59">
        <f t="shared" si="3"/>
        <v>0</v>
      </c>
      <c r="O68" s="59">
        <f t="shared" si="4"/>
        <v>0</v>
      </c>
    </row>
    <row r="69" spans="1:15" s="56" customFormat="1" x14ac:dyDescent="0.55000000000000004">
      <c r="A69" s="62">
        <v>63</v>
      </c>
      <c r="B69" s="67">
        <v>5104030208</v>
      </c>
      <c r="C69" s="67" t="s">
        <v>94</v>
      </c>
      <c r="D69" s="58"/>
      <c r="E69" s="58"/>
      <c r="F69" s="59">
        <f t="shared" si="0"/>
        <v>0</v>
      </c>
      <c r="G69" s="58"/>
      <c r="H69" s="58"/>
      <c r="I69" s="58">
        <f t="shared" si="1"/>
        <v>0</v>
      </c>
      <c r="J69" s="59"/>
      <c r="K69" s="59">
        <f t="shared" si="2"/>
        <v>0</v>
      </c>
      <c r="L69" s="59"/>
      <c r="M69" s="59"/>
      <c r="N69" s="59">
        <f t="shared" si="3"/>
        <v>0</v>
      </c>
      <c r="O69" s="59">
        <f t="shared" si="4"/>
        <v>0</v>
      </c>
    </row>
    <row r="70" spans="1:15" s="56" customFormat="1" x14ac:dyDescent="0.55000000000000004">
      <c r="A70" s="62">
        <v>64</v>
      </c>
      <c r="B70" s="67">
        <v>5104030210</v>
      </c>
      <c r="C70" s="67" t="s">
        <v>95</v>
      </c>
      <c r="D70" s="58"/>
      <c r="E70" s="58"/>
      <c r="F70" s="59">
        <f t="shared" si="0"/>
        <v>0</v>
      </c>
      <c r="G70" s="58"/>
      <c r="H70" s="58"/>
      <c r="I70" s="58">
        <f t="shared" si="1"/>
        <v>0</v>
      </c>
      <c r="J70" s="59"/>
      <c r="K70" s="59">
        <f t="shared" si="2"/>
        <v>0</v>
      </c>
      <c r="L70" s="59"/>
      <c r="M70" s="59"/>
      <c r="N70" s="59">
        <f t="shared" si="3"/>
        <v>0</v>
      </c>
      <c r="O70" s="59">
        <f t="shared" si="4"/>
        <v>0</v>
      </c>
    </row>
    <row r="71" spans="1:15" s="56" customFormat="1" x14ac:dyDescent="0.55000000000000004">
      <c r="A71" s="62">
        <v>65</v>
      </c>
      <c r="B71" s="67">
        <v>5104030212</v>
      </c>
      <c r="C71" s="67" t="s">
        <v>96</v>
      </c>
      <c r="D71" s="58"/>
      <c r="E71" s="58"/>
      <c r="F71" s="59">
        <f t="shared" si="0"/>
        <v>0</v>
      </c>
      <c r="G71" s="58">
        <v>78000</v>
      </c>
      <c r="H71" s="58"/>
      <c r="I71" s="58">
        <f t="shared" si="1"/>
        <v>78000</v>
      </c>
      <c r="J71" s="59"/>
      <c r="K71" s="59">
        <f t="shared" si="2"/>
        <v>78000</v>
      </c>
      <c r="L71" s="59"/>
      <c r="M71" s="59"/>
      <c r="N71" s="59">
        <f t="shared" si="3"/>
        <v>0</v>
      </c>
      <c r="O71" s="59">
        <f t="shared" si="4"/>
        <v>78000</v>
      </c>
    </row>
    <row r="72" spans="1:15" s="56" customFormat="1" x14ac:dyDescent="0.55000000000000004">
      <c r="A72" s="62">
        <v>66</v>
      </c>
      <c r="B72" s="67">
        <v>5104030215</v>
      </c>
      <c r="C72" s="67" t="s">
        <v>97</v>
      </c>
      <c r="D72" s="58"/>
      <c r="E72" s="58"/>
      <c r="F72" s="59">
        <f t="shared" si="0"/>
        <v>0</v>
      </c>
      <c r="G72" s="58"/>
      <c r="H72" s="58"/>
      <c r="I72" s="58">
        <f t="shared" si="1"/>
        <v>0</v>
      </c>
      <c r="J72" s="59"/>
      <c r="K72" s="59">
        <f t="shared" si="2"/>
        <v>0</v>
      </c>
      <c r="L72" s="59"/>
      <c r="M72" s="59"/>
      <c r="N72" s="59">
        <f t="shared" si="3"/>
        <v>0</v>
      </c>
      <c r="O72" s="59">
        <f t="shared" si="4"/>
        <v>0</v>
      </c>
    </row>
    <row r="73" spans="1:15" s="56" customFormat="1" x14ac:dyDescent="0.55000000000000004">
      <c r="A73" s="62">
        <v>67</v>
      </c>
      <c r="B73" s="67">
        <v>5104030219</v>
      </c>
      <c r="C73" s="67" t="s">
        <v>98</v>
      </c>
      <c r="D73" s="58"/>
      <c r="E73" s="58"/>
      <c r="F73" s="59">
        <f t="shared" si="0"/>
        <v>0</v>
      </c>
      <c r="G73" s="58"/>
      <c r="H73" s="58"/>
      <c r="I73" s="58">
        <f t="shared" ref="I73:I81" si="5">SUM(G73:H73)</f>
        <v>0</v>
      </c>
      <c r="J73" s="59"/>
      <c r="K73" s="59">
        <f t="shared" ref="K73:K99" si="6">+F73+I73</f>
        <v>0</v>
      </c>
      <c r="L73" s="59"/>
      <c r="M73" s="59"/>
      <c r="N73" s="59">
        <f t="shared" ref="N73:N81" si="7">SUM(L73:M73)</f>
        <v>0</v>
      </c>
      <c r="O73" s="59">
        <f t="shared" ref="O73:O99" si="8">+K73+N73</f>
        <v>0</v>
      </c>
    </row>
    <row r="74" spans="1:15" s="56" customFormat="1" x14ac:dyDescent="0.55000000000000004">
      <c r="A74" s="62">
        <v>68</v>
      </c>
      <c r="B74" s="67">
        <v>5104030299</v>
      </c>
      <c r="C74" s="67" t="s">
        <v>99</v>
      </c>
      <c r="D74" s="58"/>
      <c r="E74" s="58"/>
      <c r="F74" s="59">
        <f t="shared" ref="F74:F81" si="9">SUM(D74:E74)</f>
        <v>0</v>
      </c>
      <c r="G74" s="58"/>
      <c r="H74" s="58"/>
      <c r="I74" s="58">
        <f t="shared" si="5"/>
        <v>0</v>
      </c>
      <c r="J74" s="59"/>
      <c r="K74" s="59">
        <f t="shared" si="6"/>
        <v>0</v>
      </c>
      <c r="L74" s="59"/>
      <c r="M74" s="59"/>
      <c r="N74" s="59">
        <f t="shared" si="7"/>
        <v>0</v>
      </c>
      <c r="O74" s="59">
        <f t="shared" si="8"/>
        <v>0</v>
      </c>
    </row>
    <row r="75" spans="1:15" s="56" customFormat="1" x14ac:dyDescent="0.55000000000000004">
      <c r="A75" s="62">
        <v>69</v>
      </c>
      <c r="B75" s="67">
        <v>5104040101</v>
      </c>
      <c r="C75" s="67" t="s">
        <v>100</v>
      </c>
      <c r="D75" s="58"/>
      <c r="E75" s="58"/>
      <c r="F75" s="59">
        <f t="shared" si="9"/>
        <v>0</v>
      </c>
      <c r="G75" s="58"/>
      <c r="H75" s="58"/>
      <c r="I75" s="58">
        <f t="shared" si="5"/>
        <v>0</v>
      </c>
      <c r="J75" s="59"/>
      <c r="K75" s="59">
        <f t="shared" si="6"/>
        <v>0</v>
      </c>
      <c r="L75" s="59"/>
      <c r="M75" s="59"/>
      <c r="N75" s="59">
        <f t="shared" si="7"/>
        <v>0</v>
      </c>
      <c r="O75" s="59">
        <f t="shared" si="8"/>
        <v>0</v>
      </c>
    </row>
    <row r="76" spans="1:15" s="56" customFormat="1" x14ac:dyDescent="0.55000000000000004">
      <c r="A76" s="62">
        <v>70</v>
      </c>
      <c r="B76" s="67">
        <v>5104040102</v>
      </c>
      <c r="C76" s="67" t="s">
        <v>129</v>
      </c>
      <c r="D76" s="58">
        <f>961015+358525</f>
        <v>1319540</v>
      </c>
      <c r="E76" s="58"/>
      <c r="F76" s="59">
        <f t="shared" si="9"/>
        <v>1319540</v>
      </c>
      <c r="G76" s="58"/>
      <c r="H76" s="58"/>
      <c r="I76" s="58">
        <f t="shared" si="5"/>
        <v>0</v>
      </c>
      <c r="J76" s="59"/>
      <c r="K76" s="59">
        <f t="shared" si="6"/>
        <v>1319540</v>
      </c>
      <c r="L76" s="59"/>
      <c r="M76" s="59"/>
      <c r="N76" s="59">
        <f t="shared" si="7"/>
        <v>0</v>
      </c>
      <c r="O76" s="59">
        <f t="shared" si="8"/>
        <v>1319540</v>
      </c>
    </row>
    <row r="77" spans="1:15" s="56" customFormat="1" x14ac:dyDescent="0.55000000000000004">
      <c r="A77" s="62">
        <v>71</v>
      </c>
      <c r="B77" s="67">
        <v>5104040103</v>
      </c>
      <c r="C77" s="67" t="s">
        <v>101</v>
      </c>
      <c r="D77" s="58"/>
      <c r="E77" s="58"/>
      <c r="F77" s="59">
        <f t="shared" si="9"/>
        <v>0</v>
      </c>
      <c r="G77" s="58"/>
      <c r="H77" s="58"/>
      <c r="I77" s="58">
        <f t="shared" si="5"/>
        <v>0</v>
      </c>
      <c r="J77" s="59"/>
      <c r="K77" s="59">
        <f t="shared" si="6"/>
        <v>0</v>
      </c>
      <c r="L77" s="59"/>
      <c r="M77" s="59"/>
      <c r="N77" s="59">
        <f t="shared" si="7"/>
        <v>0</v>
      </c>
      <c r="O77" s="59">
        <f t="shared" si="8"/>
        <v>0</v>
      </c>
    </row>
    <row r="78" spans="1:15" s="56" customFormat="1" x14ac:dyDescent="0.55000000000000004">
      <c r="A78" s="62">
        <v>72</v>
      </c>
      <c r="B78" s="67">
        <v>5105010160</v>
      </c>
      <c r="C78" s="67" t="s">
        <v>102</v>
      </c>
      <c r="D78" s="58"/>
      <c r="E78" s="58"/>
      <c r="F78" s="59">
        <f t="shared" si="9"/>
        <v>0</v>
      </c>
      <c r="G78" s="58"/>
      <c r="H78" s="58"/>
      <c r="I78" s="58">
        <f t="shared" si="5"/>
        <v>0</v>
      </c>
      <c r="J78" s="59"/>
      <c r="K78" s="59">
        <f t="shared" si="6"/>
        <v>0</v>
      </c>
      <c r="L78" s="59"/>
      <c r="M78" s="59"/>
      <c r="N78" s="59">
        <f t="shared" si="7"/>
        <v>0</v>
      </c>
      <c r="O78" s="59">
        <f t="shared" si="8"/>
        <v>0</v>
      </c>
    </row>
    <row r="79" spans="1:15" s="50" customFormat="1" x14ac:dyDescent="0.55000000000000004">
      <c r="A79" s="62">
        <v>73</v>
      </c>
      <c r="B79" s="67">
        <v>5105010161</v>
      </c>
      <c r="C79" s="67" t="s">
        <v>103</v>
      </c>
      <c r="D79" s="58"/>
      <c r="E79" s="58"/>
      <c r="F79" s="59">
        <f t="shared" si="9"/>
        <v>0</v>
      </c>
      <c r="G79" s="58">
        <v>1498555.89</v>
      </c>
      <c r="H79" s="58">
        <v>956183.70000000007</v>
      </c>
      <c r="I79" s="58">
        <f t="shared" si="5"/>
        <v>2454739.59</v>
      </c>
      <c r="J79" s="59"/>
      <c r="K79" s="59">
        <f t="shared" si="6"/>
        <v>2454739.59</v>
      </c>
      <c r="L79" s="59"/>
      <c r="M79" s="59"/>
      <c r="N79" s="59">
        <f t="shared" si="7"/>
        <v>0</v>
      </c>
      <c r="O79" s="59">
        <f t="shared" si="8"/>
        <v>2454739.59</v>
      </c>
    </row>
    <row r="80" spans="1:15" s="2" customFormat="1" x14ac:dyDescent="0.55000000000000004">
      <c r="A80" s="51">
        <v>74</v>
      </c>
      <c r="B80" s="52">
        <v>5105010164</v>
      </c>
      <c r="C80" s="52" t="s">
        <v>130</v>
      </c>
      <c r="D80" s="58"/>
      <c r="E80" s="58"/>
      <c r="F80" s="59">
        <f t="shared" si="9"/>
        <v>0</v>
      </c>
      <c r="G80" s="58"/>
      <c r="H80" s="58"/>
      <c r="I80" s="58">
        <f t="shared" si="5"/>
        <v>0</v>
      </c>
      <c r="J80" s="59"/>
      <c r="K80" s="59">
        <f t="shared" si="6"/>
        <v>0</v>
      </c>
      <c r="L80" s="59"/>
      <c r="M80" s="59"/>
      <c r="N80" s="59">
        <f t="shared" si="7"/>
        <v>0</v>
      </c>
      <c r="O80" s="59">
        <f t="shared" si="8"/>
        <v>0</v>
      </c>
    </row>
    <row r="81" spans="1:15" s="9" customFormat="1" x14ac:dyDescent="0.55000000000000004">
      <c r="A81" s="51">
        <v>75</v>
      </c>
      <c r="B81" s="52">
        <v>5107010101</v>
      </c>
      <c r="C81" s="52" t="s">
        <v>104</v>
      </c>
      <c r="D81" s="58"/>
      <c r="E81" s="58"/>
      <c r="F81" s="59">
        <f t="shared" si="9"/>
        <v>0</v>
      </c>
      <c r="G81" s="58"/>
      <c r="H81" s="58"/>
      <c r="I81" s="58">
        <f t="shared" si="5"/>
        <v>0</v>
      </c>
      <c r="J81" s="59"/>
      <c r="K81" s="59">
        <f t="shared" si="6"/>
        <v>0</v>
      </c>
      <c r="L81" s="59"/>
      <c r="M81" s="59"/>
      <c r="N81" s="59">
        <f t="shared" si="7"/>
        <v>0</v>
      </c>
      <c r="O81" s="59">
        <f t="shared" si="8"/>
        <v>0</v>
      </c>
    </row>
    <row r="82" spans="1:15" s="9" customFormat="1" x14ac:dyDescent="0.55000000000000004">
      <c r="A82" s="51">
        <v>76</v>
      </c>
      <c r="B82" s="52">
        <v>5107010113</v>
      </c>
      <c r="C82" s="52" t="s">
        <v>131</v>
      </c>
      <c r="D82" s="58"/>
      <c r="E82" s="58"/>
      <c r="F82" s="59">
        <f t="shared" ref="F82:F99" si="10">SUM(D82:E82)</f>
        <v>0</v>
      </c>
      <c r="G82" s="58"/>
      <c r="H82" s="58"/>
      <c r="I82" s="58">
        <f t="shared" ref="I82:I99" si="11">SUM(G82:H82)</f>
        <v>0</v>
      </c>
      <c r="J82" s="59"/>
      <c r="K82" s="59">
        <f t="shared" si="6"/>
        <v>0</v>
      </c>
      <c r="L82" s="59"/>
      <c r="M82" s="59"/>
      <c r="N82" s="59">
        <f t="shared" ref="N82:N99" si="12">SUM(L82:M82)</f>
        <v>0</v>
      </c>
      <c r="O82" s="59">
        <f t="shared" si="8"/>
        <v>0</v>
      </c>
    </row>
    <row r="83" spans="1:15" s="9" customFormat="1" x14ac:dyDescent="0.55000000000000004">
      <c r="A83" s="51">
        <v>77</v>
      </c>
      <c r="B83" s="52">
        <v>5107010199</v>
      </c>
      <c r="C83" s="52" t="s">
        <v>105</v>
      </c>
      <c r="D83" s="58"/>
      <c r="E83" s="58"/>
      <c r="F83" s="59">
        <f t="shared" si="10"/>
        <v>0</v>
      </c>
      <c r="G83" s="58"/>
      <c r="H83" s="58"/>
      <c r="I83" s="58">
        <f t="shared" si="11"/>
        <v>0</v>
      </c>
      <c r="J83" s="59"/>
      <c r="K83" s="59">
        <f t="shared" si="6"/>
        <v>0</v>
      </c>
      <c r="L83" s="59"/>
      <c r="M83" s="59"/>
      <c r="N83" s="59">
        <f t="shared" si="12"/>
        <v>0</v>
      </c>
      <c r="O83" s="59">
        <f t="shared" si="8"/>
        <v>0</v>
      </c>
    </row>
    <row r="84" spans="1:15" s="9" customFormat="1" x14ac:dyDescent="0.55000000000000004">
      <c r="A84" s="51">
        <v>78</v>
      </c>
      <c r="B84" s="52">
        <v>5107030101</v>
      </c>
      <c r="C84" s="52" t="s">
        <v>106</v>
      </c>
      <c r="D84" s="58"/>
      <c r="E84" s="58"/>
      <c r="F84" s="59">
        <f t="shared" si="10"/>
        <v>0</v>
      </c>
      <c r="G84" s="58"/>
      <c r="H84" s="58"/>
      <c r="I84" s="58">
        <f t="shared" si="11"/>
        <v>0</v>
      </c>
      <c r="J84" s="59"/>
      <c r="K84" s="59">
        <f t="shared" si="6"/>
        <v>0</v>
      </c>
      <c r="L84" s="59"/>
      <c r="M84" s="59"/>
      <c r="N84" s="59">
        <f t="shared" si="12"/>
        <v>0</v>
      </c>
      <c r="O84" s="59">
        <f t="shared" si="8"/>
        <v>0</v>
      </c>
    </row>
    <row r="85" spans="1:15" s="9" customFormat="1" x14ac:dyDescent="0.55000000000000004">
      <c r="A85" s="51">
        <v>79</v>
      </c>
      <c r="B85" s="52">
        <v>5108010101</v>
      </c>
      <c r="C85" s="52" t="s">
        <v>107</v>
      </c>
      <c r="D85" s="58"/>
      <c r="E85" s="58"/>
      <c r="F85" s="59">
        <f t="shared" si="10"/>
        <v>0</v>
      </c>
      <c r="G85" s="58"/>
      <c r="H85" s="58"/>
      <c r="I85" s="58">
        <f t="shared" si="11"/>
        <v>0</v>
      </c>
      <c r="J85" s="59"/>
      <c r="K85" s="59">
        <f t="shared" si="6"/>
        <v>0</v>
      </c>
      <c r="L85" s="59"/>
      <c r="M85" s="59"/>
      <c r="N85" s="59">
        <f t="shared" si="12"/>
        <v>0</v>
      </c>
      <c r="O85" s="59">
        <f t="shared" si="8"/>
        <v>0</v>
      </c>
    </row>
    <row r="86" spans="1:15" s="9" customFormat="1" x14ac:dyDescent="0.55000000000000004">
      <c r="A86" s="51">
        <v>80</v>
      </c>
      <c r="B86" s="52">
        <v>5202010105</v>
      </c>
      <c r="C86" s="52" t="s">
        <v>132</v>
      </c>
      <c r="D86" s="58"/>
      <c r="E86" s="58"/>
      <c r="F86" s="59">
        <f t="shared" si="10"/>
        <v>0</v>
      </c>
      <c r="G86" s="58"/>
      <c r="H86" s="58"/>
      <c r="I86" s="58">
        <f t="shared" si="11"/>
        <v>0</v>
      </c>
      <c r="J86" s="59"/>
      <c r="K86" s="59">
        <f t="shared" si="6"/>
        <v>0</v>
      </c>
      <c r="L86" s="59"/>
      <c r="M86" s="59"/>
      <c r="N86" s="59">
        <f t="shared" si="12"/>
        <v>0</v>
      </c>
      <c r="O86" s="59">
        <f t="shared" si="8"/>
        <v>0</v>
      </c>
    </row>
    <row r="87" spans="1:15" s="9" customFormat="1" x14ac:dyDescent="0.55000000000000004">
      <c r="A87" s="51">
        <v>81</v>
      </c>
      <c r="B87" s="52">
        <v>5203010110</v>
      </c>
      <c r="C87" s="52" t="s">
        <v>133</v>
      </c>
      <c r="D87" s="58"/>
      <c r="E87" s="58"/>
      <c r="F87" s="59">
        <f t="shared" si="10"/>
        <v>0</v>
      </c>
      <c r="G87" s="58"/>
      <c r="H87" s="58"/>
      <c r="I87" s="58">
        <f t="shared" si="11"/>
        <v>0</v>
      </c>
      <c r="J87" s="59"/>
      <c r="K87" s="59">
        <f t="shared" si="6"/>
        <v>0</v>
      </c>
      <c r="L87" s="59"/>
      <c r="M87" s="59"/>
      <c r="N87" s="59">
        <f t="shared" si="12"/>
        <v>0</v>
      </c>
      <c r="O87" s="59">
        <f t="shared" si="8"/>
        <v>0</v>
      </c>
    </row>
    <row r="88" spans="1:15" s="9" customFormat="1" x14ac:dyDescent="0.55000000000000004">
      <c r="A88" s="51">
        <v>82</v>
      </c>
      <c r="B88" s="52">
        <v>5203010141</v>
      </c>
      <c r="C88" s="52" t="s">
        <v>134</v>
      </c>
      <c r="D88" s="58"/>
      <c r="E88" s="58"/>
      <c r="F88" s="59">
        <f t="shared" si="10"/>
        <v>0</v>
      </c>
      <c r="G88" s="58"/>
      <c r="H88" s="58"/>
      <c r="I88" s="58">
        <f t="shared" si="11"/>
        <v>0</v>
      </c>
      <c r="J88" s="59"/>
      <c r="K88" s="59">
        <f t="shared" si="6"/>
        <v>0</v>
      </c>
      <c r="L88" s="59"/>
      <c r="M88" s="59"/>
      <c r="N88" s="59">
        <f t="shared" si="12"/>
        <v>0</v>
      </c>
      <c r="O88" s="59">
        <f t="shared" si="8"/>
        <v>0</v>
      </c>
    </row>
    <row r="89" spans="1:15" s="9" customFormat="1" x14ac:dyDescent="0.55000000000000004">
      <c r="A89" s="51">
        <v>83</v>
      </c>
      <c r="B89" s="52">
        <v>5209010112</v>
      </c>
      <c r="C89" s="52" t="s">
        <v>108</v>
      </c>
      <c r="D89" s="58"/>
      <c r="E89" s="58"/>
      <c r="F89" s="59">
        <f t="shared" si="10"/>
        <v>0</v>
      </c>
      <c r="G89" s="58"/>
      <c r="H89" s="58"/>
      <c r="I89" s="58">
        <f t="shared" si="11"/>
        <v>0</v>
      </c>
      <c r="J89" s="59"/>
      <c r="K89" s="59">
        <f t="shared" si="6"/>
        <v>0</v>
      </c>
      <c r="L89" s="59"/>
      <c r="M89" s="59"/>
      <c r="N89" s="59">
        <f t="shared" si="12"/>
        <v>0</v>
      </c>
      <c r="O89" s="59">
        <f t="shared" si="8"/>
        <v>0</v>
      </c>
    </row>
    <row r="90" spans="1:15" s="9" customFormat="1" x14ac:dyDescent="0.55000000000000004">
      <c r="A90" s="51">
        <v>84</v>
      </c>
      <c r="B90" s="52">
        <v>5210010102</v>
      </c>
      <c r="C90" s="52" t="s">
        <v>109</v>
      </c>
      <c r="D90" s="58"/>
      <c r="E90" s="58"/>
      <c r="F90" s="59">
        <f t="shared" si="10"/>
        <v>0</v>
      </c>
      <c r="G90" s="58"/>
      <c r="H90" s="58"/>
      <c r="I90" s="58">
        <f t="shared" si="11"/>
        <v>0</v>
      </c>
      <c r="J90" s="59"/>
      <c r="K90" s="59">
        <f t="shared" si="6"/>
        <v>0</v>
      </c>
      <c r="L90" s="59"/>
      <c r="M90" s="59"/>
      <c r="N90" s="59">
        <f t="shared" si="12"/>
        <v>0</v>
      </c>
      <c r="O90" s="59">
        <f t="shared" si="8"/>
        <v>0</v>
      </c>
    </row>
    <row r="91" spans="1:15" s="9" customFormat="1" x14ac:dyDescent="0.55000000000000004">
      <c r="A91" s="51">
        <v>85</v>
      </c>
      <c r="B91" s="52">
        <v>5210010103</v>
      </c>
      <c r="C91" s="52" t="s">
        <v>110</v>
      </c>
      <c r="D91" s="58"/>
      <c r="E91" s="58"/>
      <c r="F91" s="59">
        <f t="shared" si="10"/>
        <v>0</v>
      </c>
      <c r="G91" s="58"/>
      <c r="H91" s="58"/>
      <c r="I91" s="58">
        <f t="shared" si="11"/>
        <v>0</v>
      </c>
      <c r="J91" s="59"/>
      <c r="K91" s="59">
        <f t="shared" si="6"/>
        <v>0</v>
      </c>
      <c r="L91" s="59"/>
      <c r="M91" s="59"/>
      <c r="N91" s="59">
        <f t="shared" si="12"/>
        <v>0</v>
      </c>
      <c r="O91" s="59">
        <f t="shared" si="8"/>
        <v>0</v>
      </c>
    </row>
    <row r="92" spans="1:15" s="9" customFormat="1" x14ac:dyDescent="0.55000000000000004">
      <c r="A92" s="51">
        <v>86</v>
      </c>
      <c r="B92" s="52">
        <v>5210010105</v>
      </c>
      <c r="C92" s="52" t="s">
        <v>111</v>
      </c>
      <c r="D92" s="58"/>
      <c r="E92" s="58"/>
      <c r="F92" s="59">
        <f t="shared" si="10"/>
        <v>0</v>
      </c>
      <c r="G92" s="58"/>
      <c r="H92" s="58"/>
      <c r="I92" s="58">
        <f t="shared" si="11"/>
        <v>0</v>
      </c>
      <c r="J92" s="59"/>
      <c r="K92" s="59">
        <f t="shared" si="6"/>
        <v>0</v>
      </c>
      <c r="L92" s="59"/>
      <c r="M92" s="59"/>
      <c r="N92" s="59">
        <f t="shared" si="12"/>
        <v>0</v>
      </c>
      <c r="O92" s="59">
        <f t="shared" si="8"/>
        <v>0</v>
      </c>
    </row>
    <row r="93" spans="1:15" s="9" customFormat="1" x14ac:dyDescent="0.55000000000000004">
      <c r="A93" s="51">
        <v>87</v>
      </c>
      <c r="B93" s="52">
        <v>5210010106</v>
      </c>
      <c r="C93" s="52" t="s">
        <v>135</v>
      </c>
      <c r="D93" s="58"/>
      <c r="E93" s="58"/>
      <c r="F93" s="59">
        <f t="shared" si="10"/>
        <v>0</v>
      </c>
      <c r="G93" s="58"/>
      <c r="H93" s="58"/>
      <c r="I93" s="58">
        <f t="shared" si="11"/>
        <v>0</v>
      </c>
      <c r="J93" s="59"/>
      <c r="K93" s="59">
        <f t="shared" si="6"/>
        <v>0</v>
      </c>
      <c r="L93" s="59"/>
      <c r="M93" s="59"/>
      <c r="N93" s="59">
        <f t="shared" si="12"/>
        <v>0</v>
      </c>
      <c r="O93" s="59">
        <f t="shared" si="8"/>
        <v>0</v>
      </c>
    </row>
    <row r="94" spans="1:15" s="9" customFormat="1" x14ac:dyDescent="0.55000000000000004">
      <c r="A94" s="51">
        <v>88</v>
      </c>
      <c r="B94" s="52">
        <v>5210010118</v>
      </c>
      <c r="C94" s="52" t="s">
        <v>136</v>
      </c>
      <c r="D94" s="58"/>
      <c r="E94" s="58"/>
      <c r="F94" s="59">
        <f t="shared" si="10"/>
        <v>0</v>
      </c>
      <c r="G94" s="58"/>
      <c r="H94" s="58"/>
      <c r="I94" s="58">
        <f t="shared" si="11"/>
        <v>0</v>
      </c>
      <c r="J94" s="59"/>
      <c r="K94" s="59">
        <f t="shared" si="6"/>
        <v>0</v>
      </c>
      <c r="L94" s="59"/>
      <c r="M94" s="59"/>
      <c r="N94" s="59">
        <f t="shared" si="12"/>
        <v>0</v>
      </c>
      <c r="O94" s="59">
        <f t="shared" si="8"/>
        <v>0</v>
      </c>
    </row>
    <row r="95" spans="1:15" s="9" customFormat="1" x14ac:dyDescent="0.55000000000000004">
      <c r="A95" s="51">
        <v>89</v>
      </c>
      <c r="B95" s="52">
        <v>5210010121</v>
      </c>
      <c r="C95" s="52" t="s">
        <v>137</v>
      </c>
      <c r="D95" s="58"/>
      <c r="E95" s="58">
        <v>2487730</v>
      </c>
      <c r="F95" s="59">
        <f t="shared" si="10"/>
        <v>2487730</v>
      </c>
      <c r="G95" s="58"/>
      <c r="H95" s="58"/>
      <c r="I95" s="58">
        <f t="shared" si="11"/>
        <v>0</v>
      </c>
      <c r="J95" s="59"/>
      <c r="K95" s="59">
        <f t="shared" si="6"/>
        <v>2487730</v>
      </c>
      <c r="L95" s="59"/>
      <c r="M95" s="59"/>
      <c r="N95" s="59">
        <f t="shared" si="12"/>
        <v>0</v>
      </c>
      <c r="O95" s="59">
        <f t="shared" si="8"/>
        <v>2487730</v>
      </c>
    </row>
    <row r="96" spans="1:15" s="9" customFormat="1" x14ac:dyDescent="0.55000000000000004">
      <c r="A96" s="51">
        <v>90</v>
      </c>
      <c r="B96" s="52">
        <v>5211010102</v>
      </c>
      <c r="C96" s="52" t="s">
        <v>138</v>
      </c>
      <c r="D96" s="58"/>
      <c r="E96" s="58"/>
      <c r="F96" s="59">
        <f t="shared" si="10"/>
        <v>0</v>
      </c>
      <c r="G96" s="58"/>
      <c r="H96" s="58"/>
      <c r="I96" s="58">
        <f t="shared" si="11"/>
        <v>0</v>
      </c>
      <c r="J96" s="59"/>
      <c r="K96" s="59">
        <f t="shared" si="6"/>
        <v>0</v>
      </c>
      <c r="L96" s="59"/>
      <c r="M96" s="59"/>
      <c r="N96" s="59">
        <f t="shared" si="12"/>
        <v>0</v>
      </c>
      <c r="O96" s="59">
        <f t="shared" si="8"/>
        <v>0</v>
      </c>
    </row>
    <row r="97" spans="1:16" s="9" customFormat="1" x14ac:dyDescent="0.55000000000000004">
      <c r="A97" s="51">
        <v>91</v>
      </c>
      <c r="B97" s="52">
        <v>5212010199</v>
      </c>
      <c r="C97" s="52" t="s">
        <v>112</v>
      </c>
      <c r="D97" s="58"/>
      <c r="E97" s="58"/>
      <c r="F97" s="59">
        <f t="shared" si="10"/>
        <v>0</v>
      </c>
      <c r="G97" s="58"/>
      <c r="H97" s="58"/>
      <c r="I97" s="58">
        <f t="shared" si="11"/>
        <v>0</v>
      </c>
      <c r="J97" s="59"/>
      <c r="K97" s="59">
        <f t="shared" si="6"/>
        <v>0</v>
      </c>
      <c r="L97" s="59"/>
      <c r="M97" s="59"/>
      <c r="N97" s="59">
        <f t="shared" si="12"/>
        <v>0</v>
      </c>
      <c r="O97" s="59">
        <f t="shared" si="8"/>
        <v>0</v>
      </c>
    </row>
    <row r="98" spans="1:16" s="9" customFormat="1" x14ac:dyDescent="0.55000000000000004">
      <c r="A98" s="51">
        <v>92</v>
      </c>
      <c r="B98" s="52">
        <v>5301010101</v>
      </c>
      <c r="C98" s="52" t="s">
        <v>113</v>
      </c>
      <c r="D98" s="58"/>
      <c r="E98" s="58"/>
      <c r="F98" s="59">
        <f t="shared" si="10"/>
        <v>0</v>
      </c>
      <c r="G98" s="58"/>
      <c r="H98" s="58"/>
      <c r="I98" s="58">
        <f t="shared" si="11"/>
        <v>0</v>
      </c>
      <c r="J98" s="59"/>
      <c r="K98" s="59">
        <f t="shared" si="6"/>
        <v>0</v>
      </c>
      <c r="L98" s="59"/>
      <c r="M98" s="59"/>
      <c r="N98" s="59">
        <f t="shared" si="12"/>
        <v>0</v>
      </c>
      <c r="O98" s="59">
        <f t="shared" si="8"/>
        <v>0</v>
      </c>
    </row>
    <row r="99" spans="1:16" s="9" customFormat="1" x14ac:dyDescent="0.55000000000000004">
      <c r="A99" s="69">
        <v>93</v>
      </c>
      <c r="B99" s="70">
        <v>5301010103</v>
      </c>
      <c r="C99" s="70" t="s">
        <v>139</v>
      </c>
      <c r="D99" s="58"/>
      <c r="E99" s="58"/>
      <c r="F99" s="59">
        <f t="shared" si="10"/>
        <v>0</v>
      </c>
      <c r="G99" s="58"/>
      <c r="H99" s="58"/>
      <c r="I99" s="58">
        <f t="shared" si="11"/>
        <v>0</v>
      </c>
      <c r="J99" s="59"/>
      <c r="K99" s="59">
        <f t="shared" si="6"/>
        <v>0</v>
      </c>
      <c r="L99" s="59"/>
      <c r="M99" s="59"/>
      <c r="N99" s="59">
        <f t="shared" si="12"/>
        <v>0</v>
      </c>
      <c r="O99" s="59">
        <f t="shared" si="8"/>
        <v>0</v>
      </c>
    </row>
    <row r="100" spans="1:16" s="9" customFormat="1" ht="24.75" thickBot="1" x14ac:dyDescent="0.6">
      <c r="A100" s="86" t="s">
        <v>15</v>
      </c>
      <c r="B100" s="87"/>
      <c r="C100" s="88"/>
      <c r="D100" s="32">
        <f>SUM(D7:D99)</f>
        <v>16816092</v>
      </c>
      <c r="E100" s="32">
        <f t="shared" ref="E100:O100" si="13">SUM(E7:E99)</f>
        <v>2487730</v>
      </c>
      <c r="F100" s="32">
        <f t="shared" si="13"/>
        <v>19303822</v>
      </c>
      <c r="G100" s="32">
        <f t="shared" si="13"/>
        <v>1933823.5899999999</v>
      </c>
      <c r="H100" s="32">
        <f t="shared" si="13"/>
        <v>956183.70000000007</v>
      </c>
      <c r="I100" s="32">
        <f t="shared" si="13"/>
        <v>2890007.29</v>
      </c>
      <c r="J100" s="32">
        <f t="shared" si="13"/>
        <v>0</v>
      </c>
      <c r="K100" s="32">
        <f t="shared" si="13"/>
        <v>22193829.289999999</v>
      </c>
      <c r="L100" s="32">
        <f t="shared" si="13"/>
        <v>0</v>
      </c>
      <c r="M100" s="32">
        <f t="shared" si="13"/>
        <v>0</v>
      </c>
      <c r="N100" s="32">
        <f t="shared" si="13"/>
        <v>0</v>
      </c>
      <c r="O100" s="32">
        <f t="shared" si="13"/>
        <v>22193829.289999999</v>
      </c>
    </row>
    <row r="101" spans="1:16" s="9" customFormat="1" ht="24.75" thickTop="1" x14ac:dyDescent="0.55000000000000004">
      <c r="A101" s="42"/>
      <c r="B101" s="40"/>
      <c r="C101" s="43"/>
      <c r="D101" s="44"/>
      <c r="E101" s="44"/>
      <c r="F101" s="44"/>
      <c r="G101" s="44"/>
      <c r="H101" s="44"/>
      <c r="I101" s="44"/>
      <c r="O101" s="9">
        <v>19739089.699999999</v>
      </c>
      <c r="P101" s="9" t="s">
        <v>142</v>
      </c>
    </row>
    <row r="102" spans="1:16" s="9" customFormat="1" x14ac:dyDescent="0.55000000000000004">
      <c r="A102" s="42"/>
      <c r="B102" s="40"/>
      <c r="C102" s="43"/>
      <c r="D102" s="44"/>
      <c r="E102" s="44"/>
      <c r="F102" s="44"/>
      <c r="G102" s="44"/>
      <c r="H102" s="44"/>
      <c r="I102" s="44"/>
      <c r="O102" s="9">
        <f>+O100-O101</f>
        <v>2454739.59</v>
      </c>
      <c r="P102" s="9" t="s">
        <v>143</v>
      </c>
    </row>
    <row r="103" spans="1:16" s="9" customFormat="1" x14ac:dyDescent="0.55000000000000004">
      <c r="A103" s="42"/>
      <c r="B103" s="40"/>
      <c r="C103" s="43"/>
      <c r="D103" s="44"/>
      <c r="E103" s="44"/>
      <c r="F103" s="44"/>
      <c r="G103" s="44"/>
      <c r="H103" s="44"/>
      <c r="I103" s="44"/>
      <c r="O103" s="9">
        <v>2454739.59</v>
      </c>
    </row>
    <row r="104" spans="1:16" s="9" customFormat="1" x14ac:dyDescent="0.55000000000000004">
      <c r="A104" s="42"/>
      <c r="B104" s="40"/>
      <c r="C104" s="43"/>
      <c r="D104" s="44"/>
      <c r="E104" s="44"/>
      <c r="F104" s="44"/>
      <c r="G104" s="44"/>
      <c r="H104" s="44"/>
      <c r="I104" s="44"/>
      <c r="O104" s="9">
        <f>+O102-O103</f>
        <v>0</v>
      </c>
    </row>
  </sheetData>
  <mergeCells count="15">
    <mergeCell ref="A1:O1"/>
    <mergeCell ref="A3:A6"/>
    <mergeCell ref="C3:C6"/>
    <mergeCell ref="D3:J3"/>
    <mergeCell ref="K3:K6"/>
    <mergeCell ref="L3:N3"/>
    <mergeCell ref="O3:O6"/>
    <mergeCell ref="D4:I4"/>
    <mergeCell ref="J4:J6"/>
    <mergeCell ref="L4:L6"/>
    <mergeCell ref="M4:M6"/>
    <mergeCell ref="N4:N6"/>
    <mergeCell ref="D5:F5"/>
    <mergeCell ref="G5:I5"/>
    <mergeCell ref="A100:C100"/>
  </mergeCells>
  <pageMargins left="0.26" right="0.2" top="0.74803149606299202" bottom="0.31" header="0.31496062992126" footer="0.17"/>
  <pageSetup paperSize="9" scale="6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FF"/>
  </sheetPr>
  <dimension ref="A1:Q104"/>
  <sheetViews>
    <sheetView showGridLines="0" tabSelected="1" zoomScale="75" zoomScaleNormal="75" workbookViewId="0">
      <pane xSplit="4" ySplit="7" topLeftCell="G94" activePane="bottomRight" state="frozen"/>
      <selection pane="topRight" activeCell="D1" sqref="D1"/>
      <selection pane="bottomLeft" activeCell="A8" sqref="A8"/>
      <selection pane="bottomRight" activeCell="O105" sqref="O105"/>
    </sheetView>
  </sheetViews>
  <sheetFormatPr defaultColWidth="9" defaultRowHeight="24" x14ac:dyDescent="0.55000000000000004"/>
  <cols>
    <col min="1" max="1" width="5.25" style="8" customWidth="1"/>
    <col min="2" max="2" width="12.25" style="33" customWidth="1"/>
    <col min="3" max="3" width="31.5" style="6" bestFit="1" customWidth="1"/>
    <col min="4" max="4" width="15.125" style="1" bestFit="1" customWidth="1"/>
    <col min="5" max="5" width="14.25" style="1" bestFit="1" customWidth="1"/>
    <col min="6" max="6" width="15.25" style="1" bestFit="1" customWidth="1"/>
    <col min="7" max="8" width="13" style="1" bestFit="1" customWidth="1"/>
    <col min="9" max="9" width="13.75" style="1" bestFit="1" customWidth="1"/>
    <col min="10" max="10" width="12.5" style="3" bestFit="1" customWidth="1"/>
    <col min="11" max="11" width="23.5" style="3" bestFit="1" customWidth="1"/>
    <col min="12" max="14" width="11.625" style="3" customWidth="1"/>
    <col min="15" max="15" width="15.125" style="3" bestFit="1" customWidth="1"/>
    <col min="16" max="16" width="14.25" style="9" bestFit="1" customWidth="1"/>
    <col min="17" max="17" width="19.5" style="3" bestFit="1" customWidth="1"/>
    <col min="18" max="16384" width="9" style="3"/>
  </cols>
  <sheetData>
    <row r="1" spans="1:16" x14ac:dyDescent="0.55000000000000004">
      <c r="A1" s="106" t="s">
        <v>144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</row>
    <row r="3" spans="1:16" s="5" customFormat="1" x14ac:dyDescent="0.55000000000000004">
      <c r="A3" s="97" t="s">
        <v>19</v>
      </c>
      <c r="B3" s="29"/>
      <c r="C3" s="89" t="s">
        <v>14</v>
      </c>
      <c r="D3" s="78" t="s">
        <v>41</v>
      </c>
      <c r="E3" s="81"/>
      <c r="F3" s="81"/>
      <c r="G3" s="81"/>
      <c r="H3" s="81"/>
      <c r="I3" s="81"/>
      <c r="J3" s="82"/>
      <c r="K3" s="92" t="s">
        <v>47</v>
      </c>
      <c r="L3" s="100" t="s">
        <v>46</v>
      </c>
      <c r="M3" s="100"/>
      <c r="N3" s="101"/>
      <c r="O3" s="102" t="s">
        <v>48</v>
      </c>
      <c r="P3" s="10"/>
    </row>
    <row r="4" spans="1:16" s="2" customFormat="1" x14ac:dyDescent="0.55000000000000004">
      <c r="A4" s="98"/>
      <c r="B4" s="30"/>
      <c r="C4" s="90"/>
      <c r="D4" s="101" t="s">
        <v>44</v>
      </c>
      <c r="E4" s="104"/>
      <c r="F4" s="104"/>
      <c r="G4" s="104"/>
      <c r="H4" s="104"/>
      <c r="I4" s="105"/>
      <c r="J4" s="83" t="s">
        <v>45</v>
      </c>
      <c r="K4" s="93"/>
      <c r="L4" s="79" t="s">
        <v>42</v>
      </c>
      <c r="M4" s="79" t="s">
        <v>43</v>
      </c>
      <c r="N4" s="80" t="s">
        <v>16</v>
      </c>
      <c r="O4" s="103"/>
      <c r="P4" s="12"/>
    </row>
    <row r="5" spans="1:16" s="2" customFormat="1" x14ac:dyDescent="0.55000000000000004">
      <c r="A5" s="98"/>
      <c r="B5" s="30"/>
      <c r="C5" s="90"/>
      <c r="D5" s="77" t="s">
        <v>49</v>
      </c>
      <c r="E5" s="77"/>
      <c r="F5" s="77"/>
      <c r="G5" s="77" t="s">
        <v>50</v>
      </c>
      <c r="H5" s="77"/>
      <c r="I5" s="77"/>
      <c r="J5" s="84"/>
      <c r="K5" s="93"/>
      <c r="L5" s="79"/>
      <c r="M5" s="79"/>
      <c r="N5" s="80"/>
      <c r="O5" s="103"/>
      <c r="P5" s="12"/>
    </row>
    <row r="6" spans="1:16" s="2" customFormat="1" x14ac:dyDescent="0.55000000000000004">
      <c r="A6" s="99"/>
      <c r="B6" s="31"/>
      <c r="C6" s="91"/>
      <c r="D6" s="27" t="s">
        <v>42</v>
      </c>
      <c r="E6" s="27" t="s">
        <v>43</v>
      </c>
      <c r="F6" s="27" t="s">
        <v>16</v>
      </c>
      <c r="G6" s="27" t="s">
        <v>42</v>
      </c>
      <c r="H6" s="27" t="s">
        <v>43</v>
      </c>
      <c r="I6" s="27" t="s">
        <v>16</v>
      </c>
      <c r="J6" s="85"/>
      <c r="K6" s="94"/>
      <c r="L6" s="79"/>
      <c r="M6" s="79"/>
      <c r="N6" s="80"/>
      <c r="O6" s="103"/>
      <c r="P6" s="12"/>
    </row>
    <row r="7" spans="1:16" s="50" customFormat="1" x14ac:dyDescent="0.55000000000000004">
      <c r="A7" s="45">
        <v>1</v>
      </c>
      <c r="B7" s="46">
        <v>5101010101</v>
      </c>
      <c r="C7" s="46" t="s">
        <v>0</v>
      </c>
      <c r="D7" s="57">
        <f>+ศาลายา!D7+จักรวรรดิ!D7+เพาะช่าง!D7+วังไกล!D7</f>
        <v>25048115.800000001</v>
      </c>
      <c r="E7" s="57">
        <f>+ศาลายา!E7+จักรวรรดิ!E7+เพาะช่าง!E7+วังไกล!E7</f>
        <v>0</v>
      </c>
      <c r="F7" s="47">
        <f>SUM(D7:E7)</f>
        <v>25048115.800000001</v>
      </c>
      <c r="G7" s="57">
        <f>+ศาลายา!G7+จักรวรรดิ!G7+เพาะช่าง!G7+วังไกล!G7</f>
        <v>0</v>
      </c>
      <c r="H7" s="57">
        <f>+ศาลายา!H7+จักรวรรดิ!H7+เพาะช่าง!H7+วังไกล!H7</f>
        <v>0</v>
      </c>
      <c r="I7" s="48">
        <f>SUM(G7:H7)</f>
        <v>0</v>
      </c>
      <c r="J7" s="47">
        <f>+ศาลายา!J7+จักรวรรดิ!J7+เพาะช่าง!J7</f>
        <v>0</v>
      </c>
      <c r="K7" s="47">
        <f>+F7+I7+J7</f>
        <v>25048115.800000001</v>
      </c>
      <c r="L7" s="47">
        <f>+ศาลายา!L7+จักรวรรดิ!L7+เพาะช่าง!L7</f>
        <v>0</v>
      </c>
      <c r="M7" s="47">
        <f>+ศาลายา!M7+จักรวรรดิ!M7+เพาะช่าง!M7</f>
        <v>0</v>
      </c>
      <c r="N7" s="47">
        <f>SUM(L7:M7)</f>
        <v>0</v>
      </c>
      <c r="O7" s="47">
        <f>+K7+N7</f>
        <v>25048115.800000001</v>
      </c>
      <c r="P7" s="49"/>
    </row>
    <row r="8" spans="1:16" s="50" customFormat="1" x14ac:dyDescent="0.55000000000000004">
      <c r="A8" s="62">
        <v>2</v>
      </c>
      <c r="B8" s="63">
        <v>5101010103</v>
      </c>
      <c r="C8" s="63" t="s">
        <v>1</v>
      </c>
      <c r="D8" s="53">
        <f>+ศาลายา!D8+จักรวรรดิ!D8+เพาะช่าง!D8+วังไกล!D8</f>
        <v>476000</v>
      </c>
      <c r="E8" s="53">
        <f>+ศาลายา!E8+จักรวรรดิ!E8+เพาะช่าง!E8+วังไกล!E8</f>
        <v>0</v>
      </c>
      <c r="F8" s="54">
        <f t="shared" ref="F8:F71" si="0">SUM(D8:E8)</f>
        <v>476000</v>
      </c>
      <c r="G8" s="53">
        <f>+ศาลายา!G8+จักรวรรดิ!G8+เพาะช่าง!G8+วังไกล!G8</f>
        <v>0</v>
      </c>
      <c r="H8" s="53">
        <f>+ศาลายา!H8+จักรวรรดิ!H8+เพาะช่าง!H8+วังไกล!H8</f>
        <v>0</v>
      </c>
      <c r="I8" s="53">
        <f t="shared" ref="I8:I71" si="1">SUM(G8:H8)</f>
        <v>0</v>
      </c>
      <c r="J8" s="54">
        <f>+ศาลายา!J8+จักรวรรดิ!J8+เพาะช่าง!J8</f>
        <v>0</v>
      </c>
      <c r="K8" s="54">
        <f t="shared" ref="K8:K71" si="2">+F8+I8+J8</f>
        <v>476000</v>
      </c>
      <c r="L8" s="54">
        <f>+ศาลายา!L8+จักรวรรดิ!L8+เพาะช่าง!L8</f>
        <v>0</v>
      </c>
      <c r="M8" s="54">
        <f>+ศาลายา!M8+จักรวรรดิ!M8+เพาะช่าง!M8</f>
        <v>0</v>
      </c>
      <c r="N8" s="54">
        <f t="shared" ref="N8:N71" si="3">SUM(L8:M8)</f>
        <v>0</v>
      </c>
      <c r="O8" s="54">
        <f t="shared" ref="O8:O71" si="4">+K8+N8</f>
        <v>476000</v>
      </c>
      <c r="P8" s="49"/>
    </row>
    <row r="9" spans="1:16" s="50" customFormat="1" x14ac:dyDescent="0.55000000000000004">
      <c r="A9" s="62">
        <v>3</v>
      </c>
      <c r="B9" s="52">
        <v>5101010108</v>
      </c>
      <c r="C9" s="52" t="s">
        <v>3</v>
      </c>
      <c r="D9" s="53">
        <f>+ศาลายา!D9+จักรวรรดิ!D9+เพาะช่าง!D9+วังไกล!D9</f>
        <v>3800</v>
      </c>
      <c r="E9" s="53">
        <f>+ศาลายา!E9+จักรวรรดิ!E9+เพาะช่าง!E9+วังไกล!E9</f>
        <v>0</v>
      </c>
      <c r="F9" s="54">
        <f t="shared" si="0"/>
        <v>3800</v>
      </c>
      <c r="G9" s="53">
        <f>+ศาลายา!G9+จักรวรรดิ!G9+เพาะช่าง!G9+วังไกล!G9</f>
        <v>0</v>
      </c>
      <c r="H9" s="53">
        <f>+ศาลายา!H9+จักรวรรดิ!H9+เพาะช่าง!H9+วังไกล!H9</f>
        <v>0</v>
      </c>
      <c r="I9" s="53">
        <f t="shared" si="1"/>
        <v>0</v>
      </c>
      <c r="J9" s="54">
        <f>+ศาลายา!J9+จักรวรรดิ!J9+เพาะช่าง!J9</f>
        <v>0</v>
      </c>
      <c r="K9" s="54">
        <f t="shared" si="2"/>
        <v>3800</v>
      </c>
      <c r="L9" s="54">
        <f>+ศาลายา!L9+จักรวรรดิ!L9+เพาะช่าง!L9</f>
        <v>0</v>
      </c>
      <c r="M9" s="54">
        <f>+ศาลายา!M9+จักรวรรดิ!M9+เพาะช่าง!M9</f>
        <v>0</v>
      </c>
      <c r="N9" s="54">
        <f t="shared" si="3"/>
        <v>0</v>
      </c>
      <c r="O9" s="54">
        <f t="shared" si="4"/>
        <v>3800</v>
      </c>
      <c r="P9" s="49"/>
    </row>
    <row r="10" spans="1:16" s="50" customFormat="1" x14ac:dyDescent="0.55000000000000004">
      <c r="A10" s="62">
        <v>4</v>
      </c>
      <c r="B10" s="52">
        <v>5101010109</v>
      </c>
      <c r="C10" s="52" t="s">
        <v>114</v>
      </c>
      <c r="D10" s="53">
        <f>+ศาลายา!D10+จักรวรรดิ!D10+เพาะช่าง!D10+วังไกล!D10</f>
        <v>0</v>
      </c>
      <c r="E10" s="53">
        <f>+ศาลายา!E10+จักรวรรดิ!E10+เพาะช่าง!E10+วังไกล!E10</f>
        <v>0</v>
      </c>
      <c r="F10" s="54">
        <f t="shared" si="0"/>
        <v>0</v>
      </c>
      <c r="G10" s="53">
        <f>+ศาลายา!G10+จักรวรรดิ!G10+เพาะช่าง!G10+วังไกล!G10</f>
        <v>0</v>
      </c>
      <c r="H10" s="53">
        <f>+ศาลายา!H10+จักรวรรดิ!H10+เพาะช่าง!H10+วังไกล!H10</f>
        <v>0</v>
      </c>
      <c r="I10" s="53">
        <f t="shared" si="1"/>
        <v>0</v>
      </c>
      <c r="J10" s="54">
        <f>+ศาลายา!J10+จักรวรรดิ!J10+เพาะช่าง!J10</f>
        <v>0</v>
      </c>
      <c r="K10" s="54">
        <f t="shared" si="2"/>
        <v>0</v>
      </c>
      <c r="L10" s="54">
        <f>+ศาลายา!L10+จักรวรรดิ!L10+เพาะช่าง!L10</f>
        <v>0</v>
      </c>
      <c r="M10" s="54">
        <f>+ศาลายา!M10+จักรวรรดิ!M10+เพาะช่าง!M10</f>
        <v>0</v>
      </c>
      <c r="N10" s="54">
        <f t="shared" si="3"/>
        <v>0</v>
      </c>
      <c r="O10" s="54">
        <f t="shared" si="4"/>
        <v>0</v>
      </c>
      <c r="P10" s="49"/>
    </row>
    <row r="11" spans="1:16" s="50" customFormat="1" x14ac:dyDescent="0.55000000000000004">
      <c r="A11" s="62">
        <v>5</v>
      </c>
      <c r="B11" s="52">
        <v>5101010113</v>
      </c>
      <c r="C11" s="52" t="s">
        <v>60</v>
      </c>
      <c r="D11" s="53">
        <f>+ศาลายา!D11+จักรวรรดิ!D11+เพาะช่าง!D11+วังไกล!D11</f>
        <v>969360</v>
      </c>
      <c r="E11" s="53">
        <f>+ศาลายา!E11+จักรวรรดิ!E11+เพาะช่าง!E11+วังไกล!E11</f>
        <v>2539633.29</v>
      </c>
      <c r="F11" s="54">
        <f t="shared" si="0"/>
        <v>3508993.29</v>
      </c>
      <c r="G11" s="53">
        <f>+ศาลายา!G11+จักรวรรดิ!G11+เพาะช่าง!G11+วังไกล!G11</f>
        <v>0</v>
      </c>
      <c r="H11" s="53">
        <f>+ศาลายา!H11+จักรวรรดิ!H11+เพาะช่าง!H11+วังไกล!H11</f>
        <v>0</v>
      </c>
      <c r="I11" s="53">
        <f t="shared" si="1"/>
        <v>0</v>
      </c>
      <c r="J11" s="54">
        <f>+ศาลายา!J11+จักรวรรดิ!J11+เพาะช่าง!J11</f>
        <v>0</v>
      </c>
      <c r="K11" s="54">
        <f t="shared" si="2"/>
        <v>3508993.29</v>
      </c>
      <c r="L11" s="54">
        <f>+ศาลายา!L11+จักรวรรดิ!L11+เพาะช่าง!L11</f>
        <v>0</v>
      </c>
      <c r="M11" s="54">
        <f>+ศาลายา!M11+จักรวรรดิ!M11+เพาะช่าง!M11</f>
        <v>0</v>
      </c>
      <c r="N11" s="54">
        <f t="shared" si="3"/>
        <v>0</v>
      </c>
      <c r="O11" s="54">
        <f t="shared" si="4"/>
        <v>3508993.29</v>
      </c>
      <c r="P11" s="49"/>
    </row>
    <row r="12" spans="1:16" s="50" customFormat="1" x14ac:dyDescent="0.55000000000000004">
      <c r="A12" s="62">
        <v>6</v>
      </c>
      <c r="B12" s="52">
        <v>5101010115</v>
      </c>
      <c r="C12" s="52" t="s">
        <v>61</v>
      </c>
      <c r="D12" s="53">
        <f>+ศาลายา!D12+จักรวรรดิ!D12+เพาะช่าง!D12+วังไกล!D12</f>
        <v>617320</v>
      </c>
      <c r="E12" s="53">
        <f>+ศาลายา!E12+จักรวรรดิ!E12+เพาะช่าง!E12+วังไกล!E12</f>
        <v>0</v>
      </c>
      <c r="F12" s="54">
        <f t="shared" si="0"/>
        <v>617320</v>
      </c>
      <c r="G12" s="53">
        <f>+ศาลายา!G12+จักรวรรดิ!G12+เพาะช่าง!G12+วังไกล!G12</f>
        <v>0</v>
      </c>
      <c r="H12" s="53">
        <f>+ศาลายา!H12+จักรวรรดิ!H12+เพาะช่าง!H12+วังไกล!H12</f>
        <v>0</v>
      </c>
      <c r="I12" s="53">
        <f t="shared" si="1"/>
        <v>0</v>
      </c>
      <c r="J12" s="54">
        <f>+ศาลายา!J12+จักรวรรดิ!J12+เพาะช่าง!J12</f>
        <v>0</v>
      </c>
      <c r="K12" s="54">
        <f t="shared" si="2"/>
        <v>617320</v>
      </c>
      <c r="L12" s="54">
        <f>+ศาลายา!L12+จักรวรรดิ!L12+เพาะช่าง!L12</f>
        <v>0</v>
      </c>
      <c r="M12" s="54">
        <f>+ศาลายา!M12+จักรวรรดิ!M12+เพาะช่าง!M12</f>
        <v>0</v>
      </c>
      <c r="N12" s="54">
        <f t="shared" si="3"/>
        <v>0</v>
      </c>
      <c r="O12" s="54">
        <f t="shared" si="4"/>
        <v>617320</v>
      </c>
      <c r="P12" s="49"/>
    </row>
    <row r="13" spans="1:16" s="50" customFormat="1" x14ac:dyDescent="0.55000000000000004">
      <c r="A13" s="62">
        <v>7</v>
      </c>
      <c r="B13" s="52">
        <v>5101010116</v>
      </c>
      <c r="C13" s="52" t="s">
        <v>62</v>
      </c>
      <c r="D13" s="53">
        <f>+ศาลายา!D13+จักรวรรดิ!D13+เพาะช่าง!D13+วังไกล!D13</f>
        <v>0</v>
      </c>
      <c r="E13" s="53">
        <f>+ศาลายา!E13+จักรวรรดิ!E13+เพาะช่าง!E13+วังไกล!E13</f>
        <v>0</v>
      </c>
      <c r="F13" s="54">
        <f t="shared" si="0"/>
        <v>0</v>
      </c>
      <c r="G13" s="53">
        <f>+ศาลายา!G13+จักรวรรดิ!G13+เพาะช่าง!G13+วังไกล!G13</f>
        <v>0</v>
      </c>
      <c r="H13" s="53">
        <f>+ศาลายา!H13+จักรวรรดิ!H13+เพาะช่าง!H13+วังไกล!H13</f>
        <v>0</v>
      </c>
      <c r="I13" s="53">
        <f t="shared" si="1"/>
        <v>0</v>
      </c>
      <c r="J13" s="54">
        <f>+ศาลายา!J13+จักรวรรดิ!J13+เพาะช่าง!J13</f>
        <v>0</v>
      </c>
      <c r="K13" s="54">
        <f t="shared" si="2"/>
        <v>0</v>
      </c>
      <c r="L13" s="54">
        <f>+ศาลายา!L13+จักรวรรดิ!L13+เพาะช่าง!L13</f>
        <v>0</v>
      </c>
      <c r="M13" s="54">
        <f>+ศาลายา!M13+จักรวรรดิ!M13+เพาะช่าง!M13</f>
        <v>0</v>
      </c>
      <c r="N13" s="54">
        <f t="shared" si="3"/>
        <v>0</v>
      </c>
      <c r="O13" s="54">
        <f t="shared" si="4"/>
        <v>0</v>
      </c>
      <c r="P13" s="49"/>
    </row>
    <row r="14" spans="1:16" s="50" customFormat="1" x14ac:dyDescent="0.55000000000000004">
      <c r="A14" s="62">
        <v>8</v>
      </c>
      <c r="B14" s="52">
        <v>5101010199</v>
      </c>
      <c r="C14" s="52" t="s">
        <v>63</v>
      </c>
      <c r="D14" s="53">
        <f>+ศาลายา!D14+จักรวรรดิ!D14+เพาะช่าง!D14+วังไกล!D14</f>
        <v>38301389.670000002</v>
      </c>
      <c r="E14" s="53">
        <f>+ศาลายา!E14+จักรวรรดิ!E14+เพาะช่าง!E14+วังไกล!E14</f>
        <v>0</v>
      </c>
      <c r="F14" s="54">
        <f t="shared" si="0"/>
        <v>38301389.670000002</v>
      </c>
      <c r="G14" s="53">
        <f>+ศาลายา!G14+จักรวรรดิ!G14+เพาะช่าง!G14+วังไกล!G14</f>
        <v>0</v>
      </c>
      <c r="H14" s="53">
        <f>+ศาลายา!H14+จักรวรรดิ!H14+เพาะช่าง!H14+วังไกล!H14</f>
        <v>0</v>
      </c>
      <c r="I14" s="53">
        <f t="shared" si="1"/>
        <v>0</v>
      </c>
      <c r="J14" s="54">
        <f>+ศาลายา!J14+จักรวรรดิ!J14+เพาะช่าง!J14</f>
        <v>0</v>
      </c>
      <c r="K14" s="54">
        <f t="shared" si="2"/>
        <v>38301389.670000002</v>
      </c>
      <c r="L14" s="54">
        <f>+ศาลายา!L14+จักรวรรดิ!L14+เพาะช่าง!L14</f>
        <v>0</v>
      </c>
      <c r="M14" s="54">
        <f>+ศาลายา!M14+จักรวรรดิ!M14+เพาะช่าง!M14</f>
        <v>0</v>
      </c>
      <c r="N14" s="54">
        <f t="shared" si="3"/>
        <v>0</v>
      </c>
      <c r="O14" s="54">
        <f t="shared" si="4"/>
        <v>38301389.670000002</v>
      </c>
      <c r="P14" s="49"/>
    </row>
    <row r="15" spans="1:16" s="50" customFormat="1" x14ac:dyDescent="0.55000000000000004">
      <c r="A15" s="62">
        <v>9</v>
      </c>
      <c r="B15" s="52">
        <v>5101020101</v>
      </c>
      <c r="C15" s="52" t="s">
        <v>64</v>
      </c>
      <c r="D15" s="53">
        <f>+ศาลายา!D15+จักรวรรดิ!D15+เพาะช่าง!D15+วังไกล!D15</f>
        <v>0</v>
      </c>
      <c r="E15" s="53">
        <f>+ศาลายา!E15+จักรวรรดิ!E15+เพาะช่าง!E15+วังไกล!E15</f>
        <v>0</v>
      </c>
      <c r="F15" s="54">
        <f t="shared" si="0"/>
        <v>0</v>
      </c>
      <c r="G15" s="53">
        <f>+ศาลายา!G15+จักรวรรดิ!G15+เพาะช่าง!G15+วังไกล!G15</f>
        <v>0</v>
      </c>
      <c r="H15" s="53">
        <f>+ศาลายา!H15+จักรวรรดิ!H15+เพาะช่าง!H15+วังไกล!H15</f>
        <v>0</v>
      </c>
      <c r="I15" s="53">
        <f t="shared" si="1"/>
        <v>0</v>
      </c>
      <c r="J15" s="54">
        <f>+ศาลายา!J15+จักรวรรดิ!J15+เพาะช่าง!J15</f>
        <v>0</v>
      </c>
      <c r="K15" s="54">
        <f t="shared" si="2"/>
        <v>0</v>
      </c>
      <c r="L15" s="54">
        <f>+ศาลายา!L15+จักรวรรดิ!L15+เพาะช่าง!L15</f>
        <v>0</v>
      </c>
      <c r="M15" s="54">
        <f>+ศาลายา!M15+จักรวรรดิ!M15+เพาะช่าง!M15</f>
        <v>0</v>
      </c>
      <c r="N15" s="54">
        <f t="shared" si="3"/>
        <v>0</v>
      </c>
      <c r="O15" s="54">
        <f t="shared" si="4"/>
        <v>0</v>
      </c>
      <c r="P15" s="49"/>
    </row>
    <row r="16" spans="1:16" s="50" customFormat="1" x14ac:dyDescent="0.55000000000000004">
      <c r="A16" s="62">
        <v>10</v>
      </c>
      <c r="B16" s="52">
        <v>5101020103</v>
      </c>
      <c r="C16" s="52" t="s">
        <v>65</v>
      </c>
      <c r="D16" s="53">
        <f>+ศาลายา!D16+จักรวรรดิ!D16+เพาะช่าง!D16+วังไกล!D16</f>
        <v>0</v>
      </c>
      <c r="E16" s="53">
        <f>+ศาลายา!E16+จักรวรรดิ!E16+เพาะช่าง!E16+วังไกล!E16</f>
        <v>0</v>
      </c>
      <c r="F16" s="54">
        <f t="shared" si="0"/>
        <v>0</v>
      </c>
      <c r="G16" s="53">
        <f>+ศาลายา!G16+จักรวรรดิ!G16+เพาะช่าง!G16+วังไกล!G16</f>
        <v>0</v>
      </c>
      <c r="H16" s="53">
        <f>+ศาลายา!H16+จักรวรรดิ!H16+เพาะช่าง!H16+วังไกล!H16</f>
        <v>0</v>
      </c>
      <c r="I16" s="53">
        <f t="shared" si="1"/>
        <v>0</v>
      </c>
      <c r="J16" s="54">
        <f>+ศาลายา!J16+จักรวรรดิ!J16+เพาะช่าง!J16</f>
        <v>0</v>
      </c>
      <c r="K16" s="54">
        <f t="shared" si="2"/>
        <v>0</v>
      </c>
      <c r="L16" s="54">
        <f>+ศาลายา!L16+จักรวรรดิ!L16+เพาะช่าง!L16</f>
        <v>0</v>
      </c>
      <c r="M16" s="54">
        <f>+ศาลายา!M16+จักรวรรดิ!M16+เพาะช่าง!M16</f>
        <v>0</v>
      </c>
      <c r="N16" s="54">
        <f t="shared" si="3"/>
        <v>0</v>
      </c>
      <c r="O16" s="54">
        <f t="shared" si="4"/>
        <v>0</v>
      </c>
      <c r="P16" s="49"/>
    </row>
    <row r="17" spans="1:16" s="50" customFormat="1" x14ac:dyDescent="0.55000000000000004">
      <c r="A17" s="62">
        <v>11</v>
      </c>
      <c r="B17" s="52">
        <v>5101020104</v>
      </c>
      <c r="C17" s="52" t="s">
        <v>66</v>
      </c>
      <c r="D17" s="53">
        <f>+ศาลายา!D17+จักรวรรดิ!D17+เพาะช่าง!D17+วังไกล!D17</f>
        <v>0</v>
      </c>
      <c r="E17" s="53">
        <f>+ศาลายา!E17+จักรวรรดิ!E17+เพาะช่าง!E17+วังไกล!E17</f>
        <v>0</v>
      </c>
      <c r="F17" s="54">
        <f t="shared" si="0"/>
        <v>0</v>
      </c>
      <c r="G17" s="53">
        <f>+ศาลายา!G17+จักรวรรดิ!G17+เพาะช่าง!G17+วังไกล!G17</f>
        <v>0</v>
      </c>
      <c r="H17" s="53">
        <f>+ศาลายา!H17+จักรวรรดิ!H17+เพาะช่าง!H17+วังไกล!H17</f>
        <v>0</v>
      </c>
      <c r="I17" s="53">
        <f t="shared" si="1"/>
        <v>0</v>
      </c>
      <c r="J17" s="54">
        <f>+ศาลายา!J17+จักรวรรดิ!J17+เพาะช่าง!J17</f>
        <v>0</v>
      </c>
      <c r="K17" s="54">
        <f t="shared" si="2"/>
        <v>0</v>
      </c>
      <c r="L17" s="54">
        <f>+ศาลายา!L17+จักรวรรดิ!L17+เพาะช่าง!L17</f>
        <v>0</v>
      </c>
      <c r="M17" s="54">
        <f>+ศาลายา!M17+จักรวรรดิ!M17+เพาะช่าง!M17</f>
        <v>0</v>
      </c>
      <c r="N17" s="54">
        <f t="shared" si="3"/>
        <v>0</v>
      </c>
      <c r="O17" s="54">
        <f t="shared" si="4"/>
        <v>0</v>
      </c>
      <c r="P17" s="49"/>
    </row>
    <row r="18" spans="1:16" s="50" customFormat="1" x14ac:dyDescent="0.55000000000000004">
      <c r="A18" s="62">
        <v>12</v>
      </c>
      <c r="B18" s="52">
        <v>5101020105</v>
      </c>
      <c r="C18" s="52" t="s">
        <v>67</v>
      </c>
      <c r="D18" s="53">
        <f>+ศาลายา!D18+จักรวรรดิ!D18+เพาะช่าง!D18+วังไกล!D18</f>
        <v>0</v>
      </c>
      <c r="E18" s="53">
        <f>+ศาลายา!E18+จักรวรรดิ!E18+เพาะช่าง!E18+วังไกล!E18</f>
        <v>0</v>
      </c>
      <c r="F18" s="54">
        <f t="shared" si="0"/>
        <v>0</v>
      </c>
      <c r="G18" s="53">
        <f>+ศาลายา!G18+จักรวรรดิ!G18+เพาะช่าง!G18+วังไกล!G18</f>
        <v>0</v>
      </c>
      <c r="H18" s="53">
        <f>+ศาลายา!H18+จักรวรรดิ!H18+เพาะช่าง!H18+วังไกล!H18</f>
        <v>0</v>
      </c>
      <c r="I18" s="53">
        <f t="shared" si="1"/>
        <v>0</v>
      </c>
      <c r="J18" s="54">
        <f>+ศาลายา!J18+จักรวรรดิ!J18+เพาะช่าง!J18</f>
        <v>0</v>
      </c>
      <c r="K18" s="54">
        <f t="shared" si="2"/>
        <v>0</v>
      </c>
      <c r="L18" s="54">
        <f>+ศาลายา!L18+จักรวรรดิ!L18+เพาะช่าง!L18</f>
        <v>0</v>
      </c>
      <c r="M18" s="54">
        <f>+ศาลายา!M18+จักรวรรดิ!M18+เพาะช่าง!M18</f>
        <v>0</v>
      </c>
      <c r="N18" s="54">
        <f t="shared" si="3"/>
        <v>0</v>
      </c>
      <c r="O18" s="54">
        <f t="shared" si="4"/>
        <v>0</v>
      </c>
      <c r="P18" s="49"/>
    </row>
    <row r="19" spans="1:16" s="50" customFormat="1" x14ac:dyDescent="0.55000000000000004">
      <c r="A19" s="62">
        <v>13</v>
      </c>
      <c r="B19" s="64">
        <v>5101020106</v>
      </c>
      <c r="C19" s="64" t="s">
        <v>68</v>
      </c>
      <c r="D19" s="53">
        <f>+ศาลายา!D19+จักรวรรดิ!D19+เพาะช่าง!D19+วังไกล!D19</f>
        <v>166550</v>
      </c>
      <c r="E19" s="53">
        <f>+ศาลายา!E19+จักรวรรดิ!E19+เพาะช่าง!E19+วังไกล!E19</f>
        <v>0</v>
      </c>
      <c r="F19" s="54">
        <f t="shared" si="0"/>
        <v>166550</v>
      </c>
      <c r="G19" s="53">
        <f>+ศาลายา!G19+จักรวรรดิ!G19+เพาะช่าง!G19+วังไกล!G19</f>
        <v>0</v>
      </c>
      <c r="H19" s="53">
        <f>+ศาลายา!H19+จักรวรรดิ!H19+เพาะช่าง!H19+วังไกล!H19</f>
        <v>0</v>
      </c>
      <c r="I19" s="53">
        <f t="shared" si="1"/>
        <v>0</v>
      </c>
      <c r="J19" s="54">
        <f>+ศาลายา!J19+จักรวรรดิ!J19+เพาะช่าง!J19</f>
        <v>0</v>
      </c>
      <c r="K19" s="54">
        <f t="shared" si="2"/>
        <v>166550</v>
      </c>
      <c r="L19" s="54">
        <f>+ศาลายา!L19+จักรวรรดิ!L19+เพาะช่าง!L19</f>
        <v>0</v>
      </c>
      <c r="M19" s="54">
        <f>+ศาลายา!M19+จักรวรรดิ!M19+เพาะช่าง!M19</f>
        <v>0</v>
      </c>
      <c r="N19" s="54">
        <f t="shared" si="3"/>
        <v>0</v>
      </c>
      <c r="O19" s="54">
        <f t="shared" si="4"/>
        <v>166550</v>
      </c>
      <c r="P19" s="49"/>
    </row>
    <row r="20" spans="1:16" s="50" customFormat="1" x14ac:dyDescent="0.55000000000000004">
      <c r="A20" s="62">
        <v>14</v>
      </c>
      <c r="B20" s="52">
        <v>5101020108</v>
      </c>
      <c r="C20" s="52" t="s">
        <v>69</v>
      </c>
      <c r="D20" s="53">
        <f>+ศาลายา!D20+จักรวรรดิ!D20+เพาะช่าง!D20+วังไกล!D20</f>
        <v>618838.71</v>
      </c>
      <c r="E20" s="53">
        <f>+ศาลายา!E20+จักรวรรดิ!E20+เพาะช่าง!E20+วังไกล!E20</f>
        <v>0</v>
      </c>
      <c r="F20" s="54">
        <f t="shared" si="0"/>
        <v>618838.71</v>
      </c>
      <c r="G20" s="53">
        <f>+ศาลายา!G20+จักรวรรดิ!G20+เพาะช่าง!G20+วังไกล!G20</f>
        <v>0</v>
      </c>
      <c r="H20" s="53">
        <f>+ศาลายา!H20+จักรวรรดิ!H20+เพาะช่าง!H20+วังไกล!H20</f>
        <v>0</v>
      </c>
      <c r="I20" s="53">
        <f t="shared" si="1"/>
        <v>0</v>
      </c>
      <c r="J20" s="54">
        <f>+ศาลายา!J20+จักรวรรดิ!J20+เพาะช่าง!J20</f>
        <v>0</v>
      </c>
      <c r="K20" s="54">
        <f t="shared" si="2"/>
        <v>618838.71</v>
      </c>
      <c r="L20" s="54">
        <f>+ศาลายา!L20+จักรวรรดิ!L20+เพาะช่าง!L20</f>
        <v>0</v>
      </c>
      <c r="M20" s="54">
        <f>+ศาลายา!M20+จักรวรรดิ!M20+เพาะช่าง!M20</f>
        <v>0</v>
      </c>
      <c r="N20" s="54">
        <f t="shared" si="3"/>
        <v>0</v>
      </c>
      <c r="O20" s="54">
        <f t="shared" si="4"/>
        <v>618838.71</v>
      </c>
      <c r="P20" s="49"/>
    </row>
    <row r="21" spans="1:16" s="50" customFormat="1" x14ac:dyDescent="0.55000000000000004">
      <c r="A21" s="62">
        <v>15</v>
      </c>
      <c r="B21" s="52">
        <v>5101020109</v>
      </c>
      <c r="C21" s="52" t="s">
        <v>70</v>
      </c>
      <c r="D21" s="53">
        <f>+ศาลายา!D21+จักรวรรดิ!D21+เพาะช่าง!D21+วังไกล!D21</f>
        <v>0</v>
      </c>
      <c r="E21" s="53">
        <f>+ศาลายา!E21+จักรวรรดิ!E21+เพาะช่าง!E21+วังไกล!E21</f>
        <v>0</v>
      </c>
      <c r="F21" s="54">
        <f t="shared" si="0"/>
        <v>0</v>
      </c>
      <c r="G21" s="53">
        <f>+ศาลายา!G21+จักรวรรดิ!G21+เพาะช่าง!G21+วังไกล!G21</f>
        <v>0</v>
      </c>
      <c r="H21" s="53">
        <f>+ศาลายา!H21+จักรวรรดิ!H21+เพาะช่าง!H21+วังไกล!H21</f>
        <v>0</v>
      </c>
      <c r="I21" s="53">
        <f t="shared" si="1"/>
        <v>0</v>
      </c>
      <c r="J21" s="54">
        <f>+ศาลายา!J21+จักรวรรดิ!J21+เพาะช่าง!J21</f>
        <v>0</v>
      </c>
      <c r="K21" s="54">
        <f t="shared" si="2"/>
        <v>0</v>
      </c>
      <c r="L21" s="54">
        <f>+ศาลายา!L21+จักรวรรดิ!L21+เพาะช่าง!L21</f>
        <v>0</v>
      </c>
      <c r="M21" s="54">
        <f>+ศาลายา!M21+จักรวรรดิ!M21+เพาะช่าง!M21</f>
        <v>0</v>
      </c>
      <c r="N21" s="54">
        <f t="shared" si="3"/>
        <v>0</v>
      </c>
      <c r="O21" s="54">
        <f t="shared" si="4"/>
        <v>0</v>
      </c>
      <c r="P21" s="49"/>
    </row>
    <row r="22" spans="1:16" s="50" customFormat="1" x14ac:dyDescent="0.55000000000000004">
      <c r="A22" s="62">
        <v>16</v>
      </c>
      <c r="B22" s="52">
        <v>5101020110</v>
      </c>
      <c r="C22" s="52" t="s">
        <v>115</v>
      </c>
      <c r="D22" s="53">
        <f>+ศาลายา!D22+จักรวรรดิ!D22+เพาะช่าง!D22+วังไกล!D22</f>
        <v>0</v>
      </c>
      <c r="E22" s="53">
        <f>+ศาลายา!E22+จักรวรรดิ!E22+เพาะช่าง!E22+วังไกล!E22</f>
        <v>0</v>
      </c>
      <c r="F22" s="54">
        <f t="shared" si="0"/>
        <v>0</v>
      </c>
      <c r="G22" s="53">
        <f>+ศาลายา!G22+จักรวรรดิ!G22+เพาะช่าง!G22+วังไกล!G22</f>
        <v>0</v>
      </c>
      <c r="H22" s="53">
        <f>+ศาลายา!H22+จักรวรรดิ!H22+เพาะช่าง!H22+วังไกล!H22</f>
        <v>0</v>
      </c>
      <c r="I22" s="53">
        <f t="shared" si="1"/>
        <v>0</v>
      </c>
      <c r="J22" s="54">
        <f>+ศาลายา!J22+จักรวรรดิ!J22+เพาะช่าง!J22</f>
        <v>0</v>
      </c>
      <c r="K22" s="54">
        <f t="shared" si="2"/>
        <v>0</v>
      </c>
      <c r="L22" s="54">
        <f>+ศาลายา!L22+จักรวรรดิ!L22+เพาะช่าง!L22</f>
        <v>0</v>
      </c>
      <c r="M22" s="54">
        <f>+ศาลายา!M22+จักรวรรดิ!M22+เพาะช่าง!M22</f>
        <v>0</v>
      </c>
      <c r="N22" s="54">
        <f t="shared" si="3"/>
        <v>0</v>
      </c>
      <c r="O22" s="54">
        <f t="shared" si="4"/>
        <v>0</v>
      </c>
      <c r="P22" s="49"/>
    </row>
    <row r="23" spans="1:16" s="50" customFormat="1" x14ac:dyDescent="0.55000000000000004">
      <c r="A23" s="62">
        <v>17</v>
      </c>
      <c r="B23" s="52">
        <v>5101020113</v>
      </c>
      <c r="C23" s="52" t="s">
        <v>71</v>
      </c>
      <c r="D23" s="53">
        <f>+ศาลายา!D23+จักรวรรดิ!D23+เพาะช่าง!D23+วังไกล!D23</f>
        <v>0</v>
      </c>
      <c r="E23" s="53">
        <f>+ศาลายา!E23+จักรวรรดิ!E23+เพาะช่าง!E23+วังไกล!E23</f>
        <v>0</v>
      </c>
      <c r="F23" s="54">
        <f t="shared" si="0"/>
        <v>0</v>
      </c>
      <c r="G23" s="53">
        <f>+ศาลายา!G23+จักรวรรดิ!G23+เพาะช่าง!G23+วังไกล!G23</f>
        <v>0</v>
      </c>
      <c r="H23" s="53">
        <f>+ศาลายา!H23+จักรวรรดิ!H23+เพาะช่าง!H23+วังไกล!H23</f>
        <v>0</v>
      </c>
      <c r="I23" s="53">
        <f t="shared" si="1"/>
        <v>0</v>
      </c>
      <c r="J23" s="54">
        <f>+ศาลายา!J23+จักรวรรดิ!J23+เพาะช่าง!J23</f>
        <v>0</v>
      </c>
      <c r="K23" s="54">
        <f t="shared" si="2"/>
        <v>0</v>
      </c>
      <c r="L23" s="54">
        <f>+ศาลายา!L23+จักรวรรดิ!L23+เพาะช่าง!L23</f>
        <v>0</v>
      </c>
      <c r="M23" s="54">
        <f>+ศาลายา!M23+จักรวรรดิ!M23+เพาะช่าง!M23</f>
        <v>0</v>
      </c>
      <c r="N23" s="54">
        <f t="shared" si="3"/>
        <v>0</v>
      </c>
      <c r="O23" s="54">
        <f t="shared" si="4"/>
        <v>0</v>
      </c>
      <c r="P23" s="49"/>
    </row>
    <row r="24" spans="1:16" s="50" customFormat="1" x14ac:dyDescent="0.55000000000000004">
      <c r="A24" s="62">
        <v>18</v>
      </c>
      <c r="B24" s="52">
        <v>5101020114</v>
      </c>
      <c r="C24" s="52" t="s">
        <v>116</v>
      </c>
      <c r="D24" s="53">
        <f>+ศาลายา!D24+จักรวรรดิ!D24+เพาะช่าง!D24+วังไกล!D24</f>
        <v>0</v>
      </c>
      <c r="E24" s="53">
        <f>+ศาลายา!E24+จักรวรรดิ!E24+เพาะช่าง!E24+วังไกล!E24</f>
        <v>0</v>
      </c>
      <c r="F24" s="54">
        <f t="shared" si="0"/>
        <v>0</v>
      </c>
      <c r="G24" s="53">
        <f>+ศาลายา!G24+จักรวรรดิ!G24+เพาะช่าง!G24+วังไกล!G24</f>
        <v>0</v>
      </c>
      <c r="H24" s="53">
        <f>+ศาลายา!H24+จักรวรรดิ!H24+เพาะช่าง!H24+วังไกล!H24</f>
        <v>0</v>
      </c>
      <c r="I24" s="53">
        <f t="shared" si="1"/>
        <v>0</v>
      </c>
      <c r="J24" s="54">
        <f>+ศาลายา!J24+จักรวรรดิ!J24+เพาะช่าง!J24</f>
        <v>0</v>
      </c>
      <c r="K24" s="54">
        <f t="shared" si="2"/>
        <v>0</v>
      </c>
      <c r="L24" s="54">
        <f>+ศาลายา!L24+จักรวรรดิ!L24+เพาะช่าง!L24</f>
        <v>0</v>
      </c>
      <c r="M24" s="54">
        <f>+ศาลายา!M24+จักรวรรดิ!M24+เพาะช่าง!M24</f>
        <v>0</v>
      </c>
      <c r="N24" s="54">
        <f t="shared" si="3"/>
        <v>0</v>
      </c>
      <c r="O24" s="54">
        <f t="shared" si="4"/>
        <v>0</v>
      </c>
      <c r="P24" s="49"/>
    </row>
    <row r="25" spans="1:16" s="50" customFormat="1" x14ac:dyDescent="0.55000000000000004">
      <c r="A25" s="62">
        <v>19</v>
      </c>
      <c r="B25" s="52">
        <v>5101020116</v>
      </c>
      <c r="C25" s="52" t="s">
        <v>117</v>
      </c>
      <c r="D25" s="53">
        <f>+ศาลายา!D25+จักรวรรดิ!D25+เพาะช่าง!D25+วังไกล!D25</f>
        <v>3840</v>
      </c>
      <c r="E25" s="53">
        <f>+ศาลายา!E25+จักรวรรดิ!E25+เพาะช่าง!E25+วังไกล!E25</f>
        <v>0</v>
      </c>
      <c r="F25" s="54">
        <f t="shared" si="0"/>
        <v>3840</v>
      </c>
      <c r="G25" s="53">
        <f>+ศาลายา!G25+จักรวรรดิ!G25+เพาะช่าง!G25+วังไกล!G25</f>
        <v>0</v>
      </c>
      <c r="H25" s="53">
        <f>+ศาลายา!H25+จักรวรรดิ!H25+เพาะช่าง!H25+วังไกล!H25</f>
        <v>0</v>
      </c>
      <c r="I25" s="53">
        <f t="shared" si="1"/>
        <v>0</v>
      </c>
      <c r="J25" s="54">
        <f>+ศาลายา!J25+จักรวรรดิ!J25+เพาะช่าง!J25</f>
        <v>0</v>
      </c>
      <c r="K25" s="54">
        <f t="shared" si="2"/>
        <v>3840</v>
      </c>
      <c r="L25" s="54">
        <f>+ศาลายา!L25+จักรวรรดิ!L25+เพาะช่าง!L25</f>
        <v>0</v>
      </c>
      <c r="M25" s="54">
        <f>+ศาลายา!M25+จักรวรรดิ!M25+เพาะช่าง!M25</f>
        <v>0</v>
      </c>
      <c r="N25" s="54">
        <f t="shared" si="3"/>
        <v>0</v>
      </c>
      <c r="O25" s="54">
        <f t="shared" si="4"/>
        <v>3840</v>
      </c>
      <c r="P25" s="49"/>
    </row>
    <row r="26" spans="1:16" s="50" customFormat="1" x14ac:dyDescent="0.55000000000000004">
      <c r="A26" s="62">
        <v>20</v>
      </c>
      <c r="B26" s="52">
        <v>5101020199</v>
      </c>
      <c r="C26" s="52" t="s">
        <v>118</v>
      </c>
      <c r="D26" s="53">
        <f>+ศาลายา!D26+จักรวรรดิ!D26+เพาะช่าง!D26+วังไกล!D26</f>
        <v>0</v>
      </c>
      <c r="E26" s="53">
        <f>+ศาลายา!E26+จักรวรรดิ!E26+เพาะช่าง!E26+วังไกล!E26</f>
        <v>0</v>
      </c>
      <c r="F26" s="54">
        <f t="shared" si="0"/>
        <v>0</v>
      </c>
      <c r="G26" s="53">
        <f>+ศาลายา!G26+จักรวรรดิ!G26+เพาะช่าง!G26+วังไกล!G26</f>
        <v>0</v>
      </c>
      <c r="H26" s="53">
        <f>+ศาลายา!H26+จักรวรรดิ!H26+เพาะช่าง!H26+วังไกล!H26</f>
        <v>0</v>
      </c>
      <c r="I26" s="53">
        <f t="shared" si="1"/>
        <v>0</v>
      </c>
      <c r="J26" s="54">
        <f>+ศาลายา!J26+จักรวรรดิ!J26+เพาะช่าง!J26</f>
        <v>0</v>
      </c>
      <c r="K26" s="54">
        <f t="shared" si="2"/>
        <v>0</v>
      </c>
      <c r="L26" s="54">
        <f>+ศาลายา!L26+จักรวรรดิ!L26+เพาะช่าง!L26</f>
        <v>0</v>
      </c>
      <c r="M26" s="54">
        <f>+ศาลายา!M26+จักรวรรดิ!M26+เพาะช่าง!M26</f>
        <v>0</v>
      </c>
      <c r="N26" s="54">
        <f t="shared" si="3"/>
        <v>0</v>
      </c>
      <c r="O26" s="54">
        <f t="shared" si="4"/>
        <v>0</v>
      </c>
      <c r="P26" s="49"/>
    </row>
    <row r="27" spans="1:16" s="50" customFormat="1" x14ac:dyDescent="0.55000000000000004">
      <c r="A27" s="62">
        <v>21</v>
      </c>
      <c r="B27" s="52">
        <v>5101030101</v>
      </c>
      <c r="C27" s="52" t="s">
        <v>72</v>
      </c>
      <c r="D27" s="53">
        <f>+ศาลายา!D27+จักรวรรดิ!D27+เพาะช่าง!D27+วังไกล!D27</f>
        <v>0</v>
      </c>
      <c r="E27" s="53">
        <f>+ศาลายา!E27+จักรวรรดิ!E27+เพาะช่าง!E27+วังไกล!E27</f>
        <v>0</v>
      </c>
      <c r="F27" s="54">
        <f t="shared" si="0"/>
        <v>0</v>
      </c>
      <c r="G27" s="53">
        <f>+ศาลายา!G27+จักรวรรดิ!G27+เพาะช่าง!G27+วังไกล!G27</f>
        <v>0</v>
      </c>
      <c r="H27" s="53">
        <f>+ศาลายา!H27+จักรวรรดิ!H27+เพาะช่าง!H27+วังไกล!H27</f>
        <v>0</v>
      </c>
      <c r="I27" s="53">
        <f t="shared" si="1"/>
        <v>0</v>
      </c>
      <c r="J27" s="54">
        <f>+ศาลายา!J27+จักรวรรดิ!J27+เพาะช่าง!J27</f>
        <v>0</v>
      </c>
      <c r="K27" s="54">
        <f t="shared" si="2"/>
        <v>0</v>
      </c>
      <c r="L27" s="54">
        <f>+ศาลายา!L27+จักรวรรดิ!L27+เพาะช่าง!L27</f>
        <v>0</v>
      </c>
      <c r="M27" s="54">
        <f>+ศาลายา!M27+จักรวรรดิ!M27+เพาะช่าง!M27</f>
        <v>0</v>
      </c>
      <c r="N27" s="54">
        <f t="shared" si="3"/>
        <v>0</v>
      </c>
      <c r="O27" s="54">
        <f t="shared" si="4"/>
        <v>0</v>
      </c>
      <c r="P27" s="49"/>
    </row>
    <row r="28" spans="1:16" s="50" customFormat="1" x14ac:dyDescent="0.55000000000000004">
      <c r="A28" s="62">
        <v>22</v>
      </c>
      <c r="B28" s="52">
        <v>5101030205</v>
      </c>
      <c r="C28" s="52" t="s">
        <v>73</v>
      </c>
      <c r="D28" s="53">
        <f>+ศาลายา!D28+จักรวรรดิ!D28+เพาะช่าง!D28+วังไกล!D28</f>
        <v>0</v>
      </c>
      <c r="E28" s="53">
        <f>+ศาลายา!E28+จักรวรรดิ!E28+เพาะช่าง!E28+วังไกล!E28</f>
        <v>0</v>
      </c>
      <c r="F28" s="54">
        <f t="shared" si="0"/>
        <v>0</v>
      </c>
      <c r="G28" s="53">
        <f>+ศาลายา!G28+จักรวรรดิ!G28+เพาะช่าง!G28+วังไกล!G28</f>
        <v>0</v>
      </c>
      <c r="H28" s="53">
        <f>+ศาลายา!H28+จักรวรรดิ!H28+เพาะช่าง!H28+วังไกล!H28</f>
        <v>0</v>
      </c>
      <c r="I28" s="53">
        <f t="shared" si="1"/>
        <v>0</v>
      </c>
      <c r="J28" s="54">
        <f>+ศาลายา!J28+จักรวรรดิ!J28+เพาะช่าง!J28</f>
        <v>0</v>
      </c>
      <c r="K28" s="54">
        <f t="shared" si="2"/>
        <v>0</v>
      </c>
      <c r="L28" s="54">
        <f>+ศาลายา!L28+จักรวรรดิ!L28+เพาะช่าง!L28</f>
        <v>0</v>
      </c>
      <c r="M28" s="54">
        <f>+ศาลายา!M28+จักรวรรดิ!M28+เพาะช่าง!M28</f>
        <v>0</v>
      </c>
      <c r="N28" s="54">
        <f t="shared" si="3"/>
        <v>0</v>
      </c>
      <c r="O28" s="54">
        <f t="shared" si="4"/>
        <v>0</v>
      </c>
      <c r="P28" s="49"/>
    </row>
    <row r="29" spans="1:16" s="50" customFormat="1" x14ac:dyDescent="0.55000000000000004">
      <c r="A29" s="62">
        <v>23</v>
      </c>
      <c r="B29" s="52">
        <v>5101030206</v>
      </c>
      <c r="C29" s="52" t="s">
        <v>74</v>
      </c>
      <c r="D29" s="53">
        <f>+ศาลายา!D29+จักรวรรดิ!D29+เพาะช่าง!D29+วังไกล!D29</f>
        <v>0</v>
      </c>
      <c r="E29" s="53">
        <f>+ศาลายา!E29+จักรวรรดิ!E29+เพาะช่าง!E29+วังไกล!E29</f>
        <v>0</v>
      </c>
      <c r="F29" s="54">
        <f t="shared" si="0"/>
        <v>0</v>
      </c>
      <c r="G29" s="53">
        <f>+ศาลายา!G29+จักรวรรดิ!G29+เพาะช่าง!G29+วังไกล!G29</f>
        <v>0</v>
      </c>
      <c r="H29" s="53">
        <f>+ศาลายา!H29+จักรวรรดิ!H29+เพาะช่าง!H29+วังไกล!H29</f>
        <v>0</v>
      </c>
      <c r="I29" s="53">
        <f t="shared" si="1"/>
        <v>0</v>
      </c>
      <c r="J29" s="54">
        <f>+ศาลายา!J29+จักรวรรดิ!J29+เพาะช่าง!J29</f>
        <v>0</v>
      </c>
      <c r="K29" s="54">
        <f t="shared" si="2"/>
        <v>0</v>
      </c>
      <c r="L29" s="54">
        <f>+ศาลายา!L29+จักรวรรดิ!L29+เพาะช่าง!L29</f>
        <v>0</v>
      </c>
      <c r="M29" s="54">
        <f>+ศาลายา!M29+จักรวรรดิ!M29+เพาะช่าง!M29</f>
        <v>0</v>
      </c>
      <c r="N29" s="54">
        <f t="shared" si="3"/>
        <v>0</v>
      </c>
      <c r="O29" s="54">
        <f t="shared" si="4"/>
        <v>0</v>
      </c>
      <c r="P29" s="49"/>
    </row>
    <row r="30" spans="1:16" s="50" customFormat="1" x14ac:dyDescent="0.55000000000000004">
      <c r="A30" s="62">
        <v>24</v>
      </c>
      <c r="B30" s="52">
        <v>5101030207</v>
      </c>
      <c r="C30" s="52" t="s">
        <v>75</v>
      </c>
      <c r="D30" s="53">
        <f>+ศาลายา!D30+จักรวรรดิ!D30+เพาะช่าง!D30+วังไกล!D30</f>
        <v>0</v>
      </c>
      <c r="E30" s="53">
        <f>+ศาลายา!E30+จักรวรรดิ!E30+เพาะช่าง!E30+วังไกล!E30</f>
        <v>0</v>
      </c>
      <c r="F30" s="54">
        <f t="shared" si="0"/>
        <v>0</v>
      </c>
      <c r="G30" s="53">
        <f>+ศาลายา!G30+จักรวรรดิ!G30+เพาะช่าง!G30+วังไกล!G30</f>
        <v>0</v>
      </c>
      <c r="H30" s="53">
        <f>+ศาลายา!H30+จักรวรรดิ!H30+เพาะช่าง!H30+วังไกล!H30</f>
        <v>0</v>
      </c>
      <c r="I30" s="53">
        <f t="shared" si="1"/>
        <v>0</v>
      </c>
      <c r="J30" s="54">
        <f>+ศาลายา!J30+จักรวรรดิ!J30+เพาะช่าง!J30</f>
        <v>0</v>
      </c>
      <c r="K30" s="54">
        <f t="shared" si="2"/>
        <v>0</v>
      </c>
      <c r="L30" s="54">
        <f>+ศาลายา!L30+จักรวรรดิ!L30+เพาะช่าง!L30</f>
        <v>0</v>
      </c>
      <c r="M30" s="54">
        <f>+ศาลายา!M30+จักรวรรดิ!M30+เพาะช่าง!M30</f>
        <v>0</v>
      </c>
      <c r="N30" s="54">
        <f t="shared" si="3"/>
        <v>0</v>
      </c>
      <c r="O30" s="54">
        <f t="shared" si="4"/>
        <v>0</v>
      </c>
      <c r="P30" s="49"/>
    </row>
    <row r="31" spans="1:16" s="50" customFormat="1" x14ac:dyDescent="0.55000000000000004">
      <c r="A31" s="62">
        <v>25</v>
      </c>
      <c r="B31" s="52">
        <v>5101030208</v>
      </c>
      <c r="C31" s="52" t="s">
        <v>76</v>
      </c>
      <c r="D31" s="53">
        <f>+ศาลายา!D31+จักรวรรดิ!D31+เพาะช่าง!D31+วังไกล!D31</f>
        <v>0</v>
      </c>
      <c r="E31" s="53">
        <f>+ศาลายา!E31+จักรวรรดิ!E31+เพาะช่าง!E31+วังไกล!E31</f>
        <v>0</v>
      </c>
      <c r="F31" s="54">
        <f t="shared" si="0"/>
        <v>0</v>
      </c>
      <c r="G31" s="53">
        <f>+ศาลายา!G31+จักรวรรดิ!G31+เพาะช่าง!G31+วังไกล!G31</f>
        <v>0</v>
      </c>
      <c r="H31" s="53">
        <f>+ศาลายา!H31+จักรวรรดิ!H31+เพาะช่าง!H31+วังไกล!H31</f>
        <v>0</v>
      </c>
      <c r="I31" s="53">
        <f t="shared" si="1"/>
        <v>0</v>
      </c>
      <c r="J31" s="54">
        <f>+ศาลายา!J31+จักรวรรดิ!J31+เพาะช่าง!J31</f>
        <v>0</v>
      </c>
      <c r="K31" s="54">
        <f t="shared" si="2"/>
        <v>0</v>
      </c>
      <c r="L31" s="54">
        <f>+ศาลายา!L31+จักรวรรดิ!L31+เพาะช่าง!L31</f>
        <v>0</v>
      </c>
      <c r="M31" s="54">
        <f>+ศาลายา!M31+จักรวรรดิ!M31+เพาะช่าง!M31</f>
        <v>0</v>
      </c>
      <c r="N31" s="54">
        <f t="shared" si="3"/>
        <v>0</v>
      </c>
      <c r="O31" s="54">
        <f t="shared" si="4"/>
        <v>0</v>
      </c>
      <c r="P31" s="49"/>
    </row>
    <row r="32" spans="1:16" s="50" customFormat="1" x14ac:dyDescent="0.55000000000000004">
      <c r="A32" s="62">
        <v>26</v>
      </c>
      <c r="B32" s="52">
        <v>5101040102</v>
      </c>
      <c r="C32" s="52" t="s">
        <v>77</v>
      </c>
      <c r="D32" s="53">
        <f>+ศาลายา!D32+จักรวรรดิ!D32+เพาะช่าง!D32+วังไกล!D32</f>
        <v>0</v>
      </c>
      <c r="E32" s="53">
        <f>+ศาลายา!E32+จักรวรรดิ!E32+เพาะช่าง!E32+วังไกล!E32</f>
        <v>0</v>
      </c>
      <c r="F32" s="54">
        <f t="shared" si="0"/>
        <v>0</v>
      </c>
      <c r="G32" s="53">
        <f>+ศาลายา!G32+จักรวรรดิ!G32+เพาะช่าง!G32+วังไกล!G32</f>
        <v>0</v>
      </c>
      <c r="H32" s="53">
        <f>+ศาลายา!H32+จักรวรรดิ!H32+เพาะช่าง!H32+วังไกล!H32</f>
        <v>0</v>
      </c>
      <c r="I32" s="53">
        <f t="shared" si="1"/>
        <v>0</v>
      </c>
      <c r="J32" s="54">
        <f>+ศาลายา!J32+จักรวรรดิ!J32+เพาะช่าง!J32</f>
        <v>0</v>
      </c>
      <c r="K32" s="54">
        <f t="shared" si="2"/>
        <v>0</v>
      </c>
      <c r="L32" s="54">
        <f>+ศาลายา!L32+จักรวรรดิ!L32+เพาะช่าง!L32</f>
        <v>0</v>
      </c>
      <c r="M32" s="54">
        <f>+ศาลายา!M32+จักรวรรดิ!M32+เพาะช่าง!M32</f>
        <v>0</v>
      </c>
      <c r="N32" s="54">
        <f t="shared" si="3"/>
        <v>0</v>
      </c>
      <c r="O32" s="54">
        <f t="shared" si="4"/>
        <v>0</v>
      </c>
      <c r="P32" s="49"/>
    </row>
    <row r="33" spans="1:17" s="50" customFormat="1" x14ac:dyDescent="0.55000000000000004">
      <c r="A33" s="62">
        <v>27</v>
      </c>
      <c r="B33" s="52">
        <v>5101040104</v>
      </c>
      <c r="C33" s="52" t="s">
        <v>78</v>
      </c>
      <c r="D33" s="53">
        <f>+ศาลายา!D33+จักรวรรดิ!D33+เพาะช่าง!D33+วังไกล!D33</f>
        <v>0</v>
      </c>
      <c r="E33" s="53">
        <f>+ศาลายา!E33+จักรวรรดิ!E33+เพาะช่าง!E33+วังไกล!E33</f>
        <v>0</v>
      </c>
      <c r="F33" s="54">
        <f t="shared" si="0"/>
        <v>0</v>
      </c>
      <c r="G33" s="53">
        <f>+ศาลายา!G33+จักรวรรดิ!G33+เพาะช่าง!G33+วังไกล!G33</f>
        <v>0</v>
      </c>
      <c r="H33" s="53">
        <f>+ศาลายา!H33+จักรวรรดิ!H33+เพาะช่าง!H33+วังไกล!H33</f>
        <v>0</v>
      </c>
      <c r="I33" s="53">
        <f t="shared" si="1"/>
        <v>0</v>
      </c>
      <c r="J33" s="54">
        <f>+ศาลายา!J33+จักรวรรดิ!J33+เพาะช่าง!J33</f>
        <v>0</v>
      </c>
      <c r="K33" s="54">
        <f t="shared" si="2"/>
        <v>0</v>
      </c>
      <c r="L33" s="54">
        <f>+ศาลายา!L33+จักรวรรดิ!L33+เพาะช่าง!L33</f>
        <v>0</v>
      </c>
      <c r="M33" s="54">
        <f>+ศาลายา!M33+จักรวรรดิ!M33+เพาะช่าง!M33</f>
        <v>0</v>
      </c>
      <c r="N33" s="54">
        <f t="shared" si="3"/>
        <v>0</v>
      </c>
      <c r="O33" s="54">
        <f t="shared" si="4"/>
        <v>0</v>
      </c>
      <c r="P33" s="49"/>
    </row>
    <row r="34" spans="1:17" s="50" customFormat="1" x14ac:dyDescent="0.55000000000000004">
      <c r="A34" s="62">
        <v>28</v>
      </c>
      <c r="B34" s="52">
        <v>5101040105</v>
      </c>
      <c r="C34" s="52" t="s">
        <v>79</v>
      </c>
      <c r="D34" s="53">
        <f>+ศาลายา!D34+จักรวรรดิ!D34+เพาะช่าง!D34+วังไกล!D34</f>
        <v>0</v>
      </c>
      <c r="E34" s="53">
        <f>+ศาลายา!E34+จักรวรรดิ!E34+เพาะช่าง!E34+วังไกล!E34</f>
        <v>0</v>
      </c>
      <c r="F34" s="54">
        <f t="shared" si="0"/>
        <v>0</v>
      </c>
      <c r="G34" s="53">
        <f>+ศาลายา!G34+จักรวรรดิ!G34+เพาะช่าง!G34+วังไกล!G34</f>
        <v>0</v>
      </c>
      <c r="H34" s="53">
        <f>+ศาลายา!H34+จักรวรรดิ!H34+เพาะช่าง!H34+วังไกล!H34</f>
        <v>0</v>
      </c>
      <c r="I34" s="53">
        <f t="shared" si="1"/>
        <v>0</v>
      </c>
      <c r="J34" s="54">
        <f>+ศาลายา!J34+จักรวรรดิ!J34+เพาะช่าง!J34</f>
        <v>0</v>
      </c>
      <c r="K34" s="54">
        <f t="shared" si="2"/>
        <v>0</v>
      </c>
      <c r="L34" s="54">
        <f>+ศาลายา!L34+จักรวรรดิ!L34+เพาะช่าง!L34</f>
        <v>0</v>
      </c>
      <c r="M34" s="54">
        <f>+ศาลายา!M34+จักรวรรดิ!M34+เพาะช่าง!M34</f>
        <v>0</v>
      </c>
      <c r="N34" s="54">
        <f t="shared" si="3"/>
        <v>0</v>
      </c>
      <c r="O34" s="54">
        <f t="shared" si="4"/>
        <v>0</v>
      </c>
      <c r="P34" s="49"/>
    </row>
    <row r="35" spans="1:17" s="50" customFormat="1" x14ac:dyDescent="0.55000000000000004">
      <c r="A35" s="62">
        <v>29</v>
      </c>
      <c r="B35" s="52">
        <v>5101040106</v>
      </c>
      <c r="C35" s="52" t="s">
        <v>37</v>
      </c>
      <c r="D35" s="53">
        <f>+ศาลายา!D35+จักรวรรดิ!D35+เพาะช่าง!D35+วังไกล!D35</f>
        <v>63180</v>
      </c>
      <c r="E35" s="53">
        <f>+ศาลายา!E35+จักรวรรดิ!E35+เพาะช่าง!E35+วังไกล!E35</f>
        <v>0</v>
      </c>
      <c r="F35" s="54">
        <f t="shared" si="0"/>
        <v>63180</v>
      </c>
      <c r="G35" s="53">
        <f>+ศาลายา!G35+จักรวรรดิ!G35+เพาะช่าง!G35+วังไกล!G35</f>
        <v>0</v>
      </c>
      <c r="H35" s="53">
        <f>+ศาลายา!H35+จักรวรรดิ!H35+เพาะช่าง!H35+วังไกล!H35</f>
        <v>0</v>
      </c>
      <c r="I35" s="53">
        <f t="shared" si="1"/>
        <v>0</v>
      </c>
      <c r="J35" s="54">
        <f>+ศาลายา!J35+จักรวรรดิ!J35+เพาะช่าง!J35</f>
        <v>0</v>
      </c>
      <c r="K35" s="54">
        <f t="shared" si="2"/>
        <v>63180</v>
      </c>
      <c r="L35" s="54">
        <f>+ศาลายา!L35+จักรวรรดิ!L35+เพาะช่าง!L35</f>
        <v>0</v>
      </c>
      <c r="M35" s="54">
        <f>+ศาลายา!M35+จักรวรรดิ!M35+เพาะช่าง!M35</f>
        <v>0</v>
      </c>
      <c r="N35" s="54">
        <f t="shared" si="3"/>
        <v>0</v>
      </c>
      <c r="O35" s="54">
        <f t="shared" si="4"/>
        <v>63180</v>
      </c>
      <c r="P35" s="49"/>
    </row>
    <row r="36" spans="1:17" s="50" customFormat="1" x14ac:dyDescent="0.55000000000000004">
      <c r="A36" s="62">
        <v>30</v>
      </c>
      <c r="B36" s="52">
        <v>5101040107</v>
      </c>
      <c r="C36" s="52" t="s">
        <v>80</v>
      </c>
      <c r="D36" s="53">
        <f>+ศาลายา!D36+จักรวรรดิ!D36+เพาะช่าง!D36+วังไกล!D36</f>
        <v>0</v>
      </c>
      <c r="E36" s="53">
        <f>+ศาลายา!E36+จักรวรรดิ!E36+เพาะช่าง!E36+วังไกล!E36</f>
        <v>0</v>
      </c>
      <c r="F36" s="54">
        <f t="shared" si="0"/>
        <v>0</v>
      </c>
      <c r="G36" s="53">
        <f>+ศาลายา!G36+จักรวรรดิ!G36+เพาะช่าง!G36+วังไกล!G36</f>
        <v>0</v>
      </c>
      <c r="H36" s="53">
        <f>+ศาลายา!H36+จักรวรรดิ!H36+เพาะช่าง!H36+วังไกล!H36</f>
        <v>0</v>
      </c>
      <c r="I36" s="53">
        <f t="shared" si="1"/>
        <v>0</v>
      </c>
      <c r="J36" s="54">
        <f>+ศาลายา!J36+จักรวรรดิ!J36+เพาะช่าง!J36</f>
        <v>0</v>
      </c>
      <c r="K36" s="54">
        <f t="shared" si="2"/>
        <v>0</v>
      </c>
      <c r="L36" s="54">
        <f>+ศาลายา!L36+จักรวรรดิ!L36+เพาะช่าง!L36</f>
        <v>0</v>
      </c>
      <c r="M36" s="54">
        <f>+ศาลายา!M36+จักรวรรดิ!M36+เพาะช่าง!M36</f>
        <v>0</v>
      </c>
      <c r="N36" s="54">
        <f t="shared" si="3"/>
        <v>0</v>
      </c>
      <c r="O36" s="54">
        <f t="shared" si="4"/>
        <v>0</v>
      </c>
      <c r="P36" s="49"/>
    </row>
    <row r="37" spans="1:17" s="50" customFormat="1" x14ac:dyDescent="0.55000000000000004">
      <c r="A37" s="62">
        <v>31</v>
      </c>
      <c r="B37" s="52">
        <v>5101040108</v>
      </c>
      <c r="C37" s="52" t="s">
        <v>81</v>
      </c>
      <c r="D37" s="53">
        <f>+ศาลายา!D37+จักรวรรดิ!D37+เพาะช่าง!D37+วังไกล!D37</f>
        <v>0</v>
      </c>
      <c r="E37" s="53">
        <f>+ศาลายา!E37+จักรวรรดิ!E37+เพาะช่าง!E37+วังไกล!E37</f>
        <v>0</v>
      </c>
      <c r="F37" s="54">
        <f t="shared" si="0"/>
        <v>0</v>
      </c>
      <c r="G37" s="53">
        <f>+ศาลายา!G37+จักรวรรดิ!G37+เพาะช่าง!G37+วังไกล!G37</f>
        <v>0</v>
      </c>
      <c r="H37" s="53">
        <f>+ศาลายา!H37+จักรวรรดิ!H37+เพาะช่าง!H37+วังไกล!H37</f>
        <v>0</v>
      </c>
      <c r="I37" s="53">
        <f t="shared" si="1"/>
        <v>0</v>
      </c>
      <c r="J37" s="54">
        <f>+ศาลายา!J37+จักรวรรดิ!J37+เพาะช่าง!J37</f>
        <v>0</v>
      </c>
      <c r="K37" s="54">
        <f t="shared" si="2"/>
        <v>0</v>
      </c>
      <c r="L37" s="54">
        <f>+ศาลายา!L37+จักรวรรดิ!L37+เพาะช่าง!L37</f>
        <v>0</v>
      </c>
      <c r="M37" s="54">
        <f>+ศาลายา!M37+จักรวรรดิ!M37+เพาะช่าง!M37</f>
        <v>0</v>
      </c>
      <c r="N37" s="54">
        <f t="shared" si="3"/>
        <v>0</v>
      </c>
      <c r="O37" s="54">
        <f t="shared" si="4"/>
        <v>0</v>
      </c>
      <c r="P37" s="49"/>
    </row>
    <row r="38" spans="1:17" s="50" customFormat="1" x14ac:dyDescent="0.55000000000000004">
      <c r="A38" s="62">
        <v>32</v>
      </c>
      <c r="B38" s="52">
        <v>5101040120</v>
      </c>
      <c r="C38" s="52" t="s">
        <v>82</v>
      </c>
      <c r="D38" s="53">
        <f>+ศาลายา!D38+จักรวรรดิ!D38+เพาะช่าง!D38+วังไกล!D38</f>
        <v>0</v>
      </c>
      <c r="E38" s="53">
        <f>+ศาลายา!E38+จักรวรรดิ!E38+เพาะช่าง!E38+วังไกล!E38</f>
        <v>0</v>
      </c>
      <c r="F38" s="54">
        <f t="shared" si="0"/>
        <v>0</v>
      </c>
      <c r="G38" s="53">
        <f>+ศาลายา!G38+จักรวรรดิ!G38+เพาะช่าง!G38+วังไกล!G38</f>
        <v>0</v>
      </c>
      <c r="H38" s="53">
        <f>+ศาลายา!H38+จักรวรรดิ!H38+เพาะช่าง!H38+วังไกล!H38</f>
        <v>0</v>
      </c>
      <c r="I38" s="53">
        <f t="shared" si="1"/>
        <v>0</v>
      </c>
      <c r="J38" s="54">
        <f>+ศาลายา!J38+จักรวรรดิ!J38+เพาะช่าง!J38</f>
        <v>0</v>
      </c>
      <c r="K38" s="54">
        <f t="shared" si="2"/>
        <v>0</v>
      </c>
      <c r="L38" s="54">
        <f>+ศาลายา!L38+จักรวรรดิ!L38+เพาะช่าง!L38</f>
        <v>0</v>
      </c>
      <c r="M38" s="54">
        <f>+ศาลายา!M38+จักรวรรดิ!M38+เพาะช่าง!M38</f>
        <v>0</v>
      </c>
      <c r="N38" s="54">
        <f t="shared" si="3"/>
        <v>0</v>
      </c>
      <c r="O38" s="54">
        <f t="shared" si="4"/>
        <v>0</v>
      </c>
      <c r="P38" s="49"/>
    </row>
    <row r="39" spans="1:17" s="50" customFormat="1" ht="24" customHeight="1" x14ac:dyDescent="0.55000000000000004">
      <c r="A39" s="62">
        <v>33</v>
      </c>
      <c r="B39" s="52">
        <v>5101040202</v>
      </c>
      <c r="C39" s="52" t="s">
        <v>72</v>
      </c>
      <c r="D39" s="53">
        <f>+ศาลายา!D39+จักรวรรดิ!D39+เพาะช่าง!D39+วังไกล!D39</f>
        <v>0</v>
      </c>
      <c r="E39" s="53">
        <f>+ศาลายา!E39+จักรวรรดิ!E39+เพาะช่าง!E39+วังไกล!E39</f>
        <v>0</v>
      </c>
      <c r="F39" s="54">
        <f t="shared" si="0"/>
        <v>0</v>
      </c>
      <c r="G39" s="53">
        <f>+ศาลายา!G39+จักรวรรดิ!G39+เพาะช่าง!G39+วังไกล!G39</f>
        <v>0</v>
      </c>
      <c r="H39" s="53">
        <f>+ศาลายา!H39+จักรวรรดิ!H39+เพาะช่าง!H39+วังไกล!H39</f>
        <v>0</v>
      </c>
      <c r="I39" s="53">
        <f t="shared" si="1"/>
        <v>0</v>
      </c>
      <c r="J39" s="54">
        <f>+ศาลายา!J39+จักรวรรดิ!J39+เพาะช่าง!J39</f>
        <v>0</v>
      </c>
      <c r="K39" s="54">
        <f t="shared" si="2"/>
        <v>0</v>
      </c>
      <c r="L39" s="54">
        <f>+ศาลายา!L39+จักรวรรดิ!L39+เพาะช่าง!L39</f>
        <v>0</v>
      </c>
      <c r="M39" s="54">
        <f>+ศาลายา!M39+จักรวรรดิ!M39+เพาะช่าง!M39</f>
        <v>0</v>
      </c>
      <c r="N39" s="54">
        <f t="shared" si="3"/>
        <v>0</v>
      </c>
      <c r="O39" s="54">
        <f t="shared" si="4"/>
        <v>0</v>
      </c>
      <c r="P39" s="49"/>
    </row>
    <row r="40" spans="1:17" s="50" customFormat="1" x14ac:dyDescent="0.55000000000000004">
      <c r="A40" s="62">
        <v>34</v>
      </c>
      <c r="B40" s="52">
        <v>5101040204</v>
      </c>
      <c r="C40" s="52" t="s">
        <v>119</v>
      </c>
      <c r="D40" s="53">
        <f>+ศาลายา!D40+จักรวรรดิ!D40+เพาะช่าง!D40+วังไกล!D40</f>
        <v>0</v>
      </c>
      <c r="E40" s="53">
        <f>+ศาลายา!E40+จักรวรรดิ!E40+เพาะช่าง!E40+วังไกล!E40</f>
        <v>0</v>
      </c>
      <c r="F40" s="54">
        <f t="shared" si="0"/>
        <v>0</v>
      </c>
      <c r="G40" s="53">
        <f>+ศาลายา!G40+จักรวรรดิ!G40+เพาะช่าง!G40+วังไกล!G40</f>
        <v>0</v>
      </c>
      <c r="H40" s="53">
        <f>+ศาลายา!H40+จักรวรรดิ!H40+เพาะช่าง!H40+วังไกล!H40</f>
        <v>0</v>
      </c>
      <c r="I40" s="53">
        <f t="shared" si="1"/>
        <v>0</v>
      </c>
      <c r="J40" s="54">
        <f>+ศาลายา!J40+จักรวรรดิ!J40+เพาะช่าง!J40</f>
        <v>0</v>
      </c>
      <c r="K40" s="54">
        <f t="shared" si="2"/>
        <v>0</v>
      </c>
      <c r="L40" s="54">
        <f>+ศาลายา!L40+จักรวรรดิ!L40+เพาะช่าง!L40</f>
        <v>0</v>
      </c>
      <c r="M40" s="54">
        <f>+ศาลายา!M40+จักรวรรดิ!M40+เพาะช่าง!M40</f>
        <v>0</v>
      </c>
      <c r="N40" s="54">
        <f t="shared" si="3"/>
        <v>0</v>
      </c>
      <c r="O40" s="54">
        <f t="shared" si="4"/>
        <v>0</v>
      </c>
      <c r="P40" s="49"/>
    </row>
    <row r="41" spans="1:17" s="50" customFormat="1" x14ac:dyDescent="0.55000000000000004">
      <c r="A41" s="62">
        <v>35</v>
      </c>
      <c r="B41" s="52">
        <v>5101040205</v>
      </c>
      <c r="C41" s="52" t="s">
        <v>120</v>
      </c>
      <c r="D41" s="53">
        <f>+ศาลายา!D41+จักรวรรดิ!D41+เพาะช่าง!D41+วังไกล!D41</f>
        <v>0</v>
      </c>
      <c r="E41" s="53">
        <f>+ศาลายา!E41+จักรวรรดิ!E41+เพาะช่าง!E41+วังไกล!E41</f>
        <v>0</v>
      </c>
      <c r="F41" s="54">
        <f t="shared" si="0"/>
        <v>0</v>
      </c>
      <c r="G41" s="53">
        <f>+ศาลายา!G41+จักรวรรดิ!G41+เพาะช่าง!G41+วังไกล!G41</f>
        <v>0</v>
      </c>
      <c r="H41" s="53">
        <f>+ศาลายา!H41+จักรวรรดิ!H41+เพาะช่าง!H41+วังไกล!H41</f>
        <v>0</v>
      </c>
      <c r="I41" s="53">
        <f t="shared" si="1"/>
        <v>0</v>
      </c>
      <c r="J41" s="54">
        <f>+ศาลายา!J41+จักรวรรดิ!J41+เพาะช่าง!J41</f>
        <v>0</v>
      </c>
      <c r="K41" s="54">
        <f t="shared" si="2"/>
        <v>0</v>
      </c>
      <c r="L41" s="54">
        <f>+ศาลายา!L41+จักรวรรดิ!L41+เพาะช่าง!L41</f>
        <v>0</v>
      </c>
      <c r="M41" s="54">
        <f>+ศาลายา!M41+จักรวรรดิ!M41+เพาะช่าง!M41</f>
        <v>0</v>
      </c>
      <c r="N41" s="54">
        <f t="shared" si="3"/>
        <v>0</v>
      </c>
      <c r="O41" s="54">
        <f t="shared" si="4"/>
        <v>0</v>
      </c>
      <c r="P41" s="49"/>
    </row>
    <row r="42" spans="1:17" s="50" customFormat="1" x14ac:dyDescent="0.55000000000000004">
      <c r="A42" s="62">
        <v>36</v>
      </c>
      <c r="B42" s="52">
        <v>5101040206</v>
      </c>
      <c r="C42" s="52" t="s">
        <v>121</v>
      </c>
      <c r="D42" s="53">
        <f>+ศาลายา!D42+จักรวรรดิ!D42+เพาะช่าง!D42+วังไกล!D42</f>
        <v>0</v>
      </c>
      <c r="E42" s="53">
        <f>+ศาลายา!E42+จักรวรรดิ!E42+เพาะช่าง!E42+วังไกล!E42</f>
        <v>0</v>
      </c>
      <c r="F42" s="54">
        <f t="shared" si="0"/>
        <v>0</v>
      </c>
      <c r="G42" s="53">
        <f>+ศาลายา!G42+จักรวรรดิ!G42+เพาะช่าง!G42+วังไกล!G42</f>
        <v>0</v>
      </c>
      <c r="H42" s="53">
        <f>+ศาลายา!H42+จักรวรรดิ!H42+เพาะช่าง!H42+วังไกล!H42</f>
        <v>0</v>
      </c>
      <c r="I42" s="53">
        <f t="shared" si="1"/>
        <v>0</v>
      </c>
      <c r="J42" s="54">
        <f>+ศาลายา!J42+จักรวรรดิ!J42+เพาะช่าง!J42</f>
        <v>0</v>
      </c>
      <c r="K42" s="54">
        <f t="shared" si="2"/>
        <v>0</v>
      </c>
      <c r="L42" s="54">
        <f>+ศาลายา!L42+จักรวรรดิ!L42+เพาะช่าง!L42</f>
        <v>0</v>
      </c>
      <c r="M42" s="54">
        <f>+ศาลายา!M42+จักรวรรดิ!M42+เพาะช่าง!M42</f>
        <v>0</v>
      </c>
      <c r="N42" s="54">
        <f t="shared" si="3"/>
        <v>0</v>
      </c>
      <c r="O42" s="54">
        <f t="shared" si="4"/>
        <v>0</v>
      </c>
      <c r="P42" s="49"/>
    </row>
    <row r="43" spans="1:17" s="50" customFormat="1" x14ac:dyDescent="0.55000000000000004">
      <c r="A43" s="62">
        <v>37</v>
      </c>
      <c r="B43" s="52">
        <v>5101040207</v>
      </c>
      <c r="C43" s="52" t="s">
        <v>122</v>
      </c>
      <c r="D43" s="53">
        <f>+ศาลายา!D43+จักรวรรดิ!D43+เพาะช่าง!D43+วังไกล!D43</f>
        <v>0</v>
      </c>
      <c r="E43" s="53">
        <f>+ศาลายา!E43+จักรวรรดิ!E43+เพาะช่าง!E43+วังไกล!E43</f>
        <v>0</v>
      </c>
      <c r="F43" s="54">
        <f t="shared" si="0"/>
        <v>0</v>
      </c>
      <c r="G43" s="53">
        <f>+ศาลายา!G43+จักรวรรดิ!G43+เพาะช่าง!G43+วังไกล!G43</f>
        <v>0</v>
      </c>
      <c r="H43" s="53">
        <f>+ศาลายา!H43+จักรวรรดิ!H43+เพาะช่าง!H43+วังไกล!H43</f>
        <v>0</v>
      </c>
      <c r="I43" s="53">
        <f t="shared" si="1"/>
        <v>0</v>
      </c>
      <c r="J43" s="54">
        <f>+ศาลายา!J43+จักรวรรดิ!J43+เพาะช่าง!J43</f>
        <v>0</v>
      </c>
      <c r="K43" s="54">
        <f t="shared" si="2"/>
        <v>0</v>
      </c>
      <c r="L43" s="54">
        <f>+ศาลายา!L43+จักรวรรดิ!L43+เพาะช่าง!L43</f>
        <v>0</v>
      </c>
      <c r="M43" s="54">
        <f>+ศาลายา!M43+จักรวรรดิ!M43+เพาะช่าง!M43</f>
        <v>0</v>
      </c>
      <c r="N43" s="54">
        <f t="shared" si="3"/>
        <v>0</v>
      </c>
      <c r="O43" s="54">
        <f t="shared" si="4"/>
        <v>0</v>
      </c>
      <c r="P43" s="49"/>
    </row>
    <row r="44" spans="1:17" s="50" customFormat="1" x14ac:dyDescent="0.55000000000000004">
      <c r="A44" s="62">
        <v>38</v>
      </c>
      <c r="B44" s="52">
        <v>5102010106</v>
      </c>
      <c r="C44" s="52" t="s">
        <v>12</v>
      </c>
      <c r="D44" s="53">
        <f>+ศาลายา!D44+จักรวรรดิ!D44+เพาะช่าง!D44+วังไกล!D44</f>
        <v>100355.62</v>
      </c>
      <c r="E44" s="53">
        <f>+ศาลายา!E44+จักรวรรดิ!E44+เพาะช่าง!E44+วังไกล!E44</f>
        <v>0</v>
      </c>
      <c r="F44" s="54">
        <f t="shared" si="0"/>
        <v>100355.62</v>
      </c>
      <c r="G44" s="53">
        <f>+ศาลายา!G44+จักรวรรดิ!G44+เพาะช่าง!G44+วังไกล!G44</f>
        <v>0</v>
      </c>
      <c r="H44" s="53">
        <f>+ศาลายา!H44+จักรวรรดิ!H44+เพาะช่าง!H44+วังไกล!H44</f>
        <v>0</v>
      </c>
      <c r="I44" s="53">
        <f t="shared" si="1"/>
        <v>0</v>
      </c>
      <c r="J44" s="54">
        <f>+ศาลายา!J44+จักรวรรดิ!J44+เพาะช่าง!J44</f>
        <v>0</v>
      </c>
      <c r="K44" s="54">
        <f t="shared" si="2"/>
        <v>100355.62</v>
      </c>
      <c r="L44" s="54">
        <f>+ศาลายา!L44+จักรวรรดิ!L44+เพาะช่าง!L44</f>
        <v>0</v>
      </c>
      <c r="M44" s="54">
        <f>+ศาลายา!M44+จักรวรรดิ!M44+เพาะช่าง!M44</f>
        <v>0</v>
      </c>
      <c r="N44" s="54">
        <f t="shared" si="3"/>
        <v>0</v>
      </c>
      <c r="O44" s="54">
        <f t="shared" si="4"/>
        <v>100355.62</v>
      </c>
      <c r="P44" s="49"/>
    </row>
    <row r="45" spans="1:17" s="50" customFormat="1" x14ac:dyDescent="0.55000000000000004">
      <c r="A45" s="62">
        <v>39</v>
      </c>
      <c r="B45" s="52">
        <v>5102010199</v>
      </c>
      <c r="C45" s="52" t="s">
        <v>123</v>
      </c>
      <c r="D45" s="53">
        <f>+ศาลายา!D45+จักรวรรดิ!D45+เพาะช่าง!D45+วังไกล!D45</f>
        <v>68054</v>
      </c>
      <c r="E45" s="53">
        <f>+ศาลายา!E45+จักรวรรดิ!E45+เพาะช่าง!E45+วังไกล!E45</f>
        <v>970</v>
      </c>
      <c r="F45" s="54">
        <f t="shared" si="0"/>
        <v>69024</v>
      </c>
      <c r="G45" s="53">
        <f>+ศาลายา!G45+จักรวรรดิ!G45+เพาะช่าง!G45+วังไกล!G45</f>
        <v>0</v>
      </c>
      <c r="H45" s="53">
        <f>+ศาลายา!H45+จักรวรรดิ!H45+เพาะช่าง!H45+วังไกล!H45</f>
        <v>0</v>
      </c>
      <c r="I45" s="53">
        <f t="shared" si="1"/>
        <v>0</v>
      </c>
      <c r="J45" s="54">
        <f>+ศาลายา!J45+จักรวรรดิ!J45+เพาะช่าง!J45</f>
        <v>0</v>
      </c>
      <c r="K45" s="54">
        <f t="shared" si="2"/>
        <v>69024</v>
      </c>
      <c r="L45" s="54">
        <f>+ศาลายา!L45+จักรวรรดิ!L45+เพาะช่าง!L45</f>
        <v>0</v>
      </c>
      <c r="M45" s="54">
        <f>+ศาลายา!M45+จักรวรรดิ!M45+เพาะช่าง!M45</f>
        <v>0</v>
      </c>
      <c r="N45" s="54">
        <f t="shared" si="3"/>
        <v>0</v>
      </c>
      <c r="O45" s="54">
        <f t="shared" si="4"/>
        <v>69024</v>
      </c>
      <c r="P45" s="49"/>
    </row>
    <row r="46" spans="1:17" s="50" customFormat="1" x14ac:dyDescent="0.55000000000000004">
      <c r="A46" s="65">
        <v>40</v>
      </c>
      <c r="B46" s="66">
        <v>5102020199</v>
      </c>
      <c r="C46" s="66" t="s">
        <v>124</v>
      </c>
      <c r="D46" s="53">
        <f>+ศาลายา!D46+จักรวรรดิ!D46+เพาะช่าง!D46+วังไกล!D46</f>
        <v>0</v>
      </c>
      <c r="E46" s="53">
        <f>+ศาลายา!E46+จักรวรรดิ!E46+เพาะช่าง!E46+วังไกล!E46</f>
        <v>0</v>
      </c>
      <c r="F46" s="54">
        <f t="shared" si="0"/>
        <v>0</v>
      </c>
      <c r="G46" s="53">
        <f>+ศาลายา!G46+จักรวรรดิ!G46+เพาะช่าง!G46+วังไกล!G46</f>
        <v>0</v>
      </c>
      <c r="H46" s="53">
        <f>+ศาลายา!H46+จักรวรรดิ!H46+เพาะช่าง!H46+วังไกล!H46</f>
        <v>0</v>
      </c>
      <c r="I46" s="53">
        <f t="shared" si="1"/>
        <v>0</v>
      </c>
      <c r="J46" s="54">
        <f>+ศาลายา!J46+จักรวรรดิ!J46+เพาะช่าง!J46</f>
        <v>0</v>
      </c>
      <c r="K46" s="54">
        <f t="shared" si="2"/>
        <v>0</v>
      </c>
      <c r="L46" s="54">
        <f>+ศาลายา!L46+จักรวรรดิ!L46+เพาะช่าง!L46</f>
        <v>0</v>
      </c>
      <c r="M46" s="54">
        <f>+ศาลายา!M46+จักรวรรดิ!M46+เพาะช่าง!M46</f>
        <v>0</v>
      </c>
      <c r="N46" s="54">
        <f t="shared" si="3"/>
        <v>0</v>
      </c>
      <c r="O46" s="54">
        <f t="shared" si="4"/>
        <v>0</v>
      </c>
      <c r="P46" s="49"/>
    </row>
    <row r="47" spans="1:17" s="56" customFormat="1" x14ac:dyDescent="0.55000000000000004">
      <c r="A47" s="62">
        <v>41</v>
      </c>
      <c r="B47" s="52">
        <v>5102030199</v>
      </c>
      <c r="C47" s="52" t="s">
        <v>83</v>
      </c>
      <c r="D47" s="53">
        <f>+ศาลายา!D47+จักรวรรดิ!D47+เพาะช่าง!D47+วังไกล!D47</f>
        <v>0</v>
      </c>
      <c r="E47" s="53">
        <f>+ศาลายา!E47+จักรวรรดิ!E47+เพาะช่าง!E47+วังไกล!E47</f>
        <v>0</v>
      </c>
      <c r="F47" s="54">
        <f t="shared" si="0"/>
        <v>0</v>
      </c>
      <c r="G47" s="53">
        <f>+ศาลายา!G47+จักรวรรดิ!G47+เพาะช่าง!G47+วังไกล!G47</f>
        <v>0</v>
      </c>
      <c r="H47" s="53">
        <f>+ศาลายา!H47+จักรวรรดิ!H47+เพาะช่าง!H47+วังไกล!H47</f>
        <v>0</v>
      </c>
      <c r="I47" s="53">
        <f t="shared" si="1"/>
        <v>0</v>
      </c>
      <c r="J47" s="54">
        <f>+ศาลายา!J47+จักรวรรดิ!J47+เพาะช่าง!J47</f>
        <v>0</v>
      </c>
      <c r="K47" s="54">
        <f t="shared" si="2"/>
        <v>0</v>
      </c>
      <c r="L47" s="54">
        <f>+ศาลายา!L47+จักรวรรดิ!L47+เพาะช่าง!L47</f>
        <v>0</v>
      </c>
      <c r="M47" s="54">
        <f>+ศาลายา!M47+จักรวรรดิ!M47+เพาะช่าง!M47</f>
        <v>0</v>
      </c>
      <c r="N47" s="54">
        <f t="shared" si="3"/>
        <v>0</v>
      </c>
      <c r="O47" s="54">
        <f t="shared" si="4"/>
        <v>0</v>
      </c>
      <c r="P47" s="55"/>
    </row>
    <row r="48" spans="1:17" s="50" customFormat="1" x14ac:dyDescent="0.55000000000000004">
      <c r="A48" s="62">
        <v>42</v>
      </c>
      <c r="B48" s="52">
        <v>5103010102</v>
      </c>
      <c r="C48" s="52" t="s">
        <v>140</v>
      </c>
      <c r="D48" s="58">
        <f>+ศาลายา!D48+จักรวรรดิ!D48+เพาะช่าง!D48+วังไกล!D48</f>
        <v>8160</v>
      </c>
      <c r="E48" s="53">
        <f>+ศาลายา!E48+จักรวรรดิ!E48+เพาะช่าง!E48+วังไกล!E48</f>
        <v>0</v>
      </c>
      <c r="F48" s="54">
        <f t="shared" si="0"/>
        <v>8160</v>
      </c>
      <c r="G48" s="53">
        <f>+ศาลายา!G48+จักรวรรดิ!G48+เพาะช่าง!G48+วังไกล!G48</f>
        <v>0</v>
      </c>
      <c r="H48" s="53">
        <f>+ศาลายา!H48+จักรวรรดิ!H48+เพาะช่าง!H48+วังไกล!H48</f>
        <v>0</v>
      </c>
      <c r="I48" s="53">
        <f t="shared" si="1"/>
        <v>0</v>
      </c>
      <c r="J48" s="54">
        <f>+ศาลายา!J48+จักรวรรดิ!J48+เพาะช่าง!J48</f>
        <v>0</v>
      </c>
      <c r="K48" s="54">
        <f t="shared" si="2"/>
        <v>8160</v>
      </c>
      <c r="L48" s="54">
        <f>+ศาลายา!L48+จักรวรรดิ!L48+เพาะช่าง!L48</f>
        <v>0</v>
      </c>
      <c r="M48" s="54">
        <f>+ศาลายา!M48+จักรวรรดิ!M48+เพาะช่าง!M48</f>
        <v>0</v>
      </c>
      <c r="N48" s="54">
        <f t="shared" si="3"/>
        <v>0</v>
      </c>
      <c r="O48" s="54">
        <f t="shared" si="4"/>
        <v>8160</v>
      </c>
      <c r="P48" s="55"/>
      <c r="Q48" s="56"/>
    </row>
    <row r="49" spans="1:17" s="49" customFormat="1" x14ac:dyDescent="0.55000000000000004">
      <c r="A49" s="62">
        <v>43</v>
      </c>
      <c r="B49" s="52">
        <v>5103010103</v>
      </c>
      <c r="C49" s="52" t="s">
        <v>8</v>
      </c>
      <c r="D49" s="53">
        <f>+ศาลายา!D49+จักรวรรดิ!D49+เพาะช่าง!D49+วังไกล!D49</f>
        <v>2000</v>
      </c>
      <c r="E49" s="53">
        <f>+ศาลายา!E49+จักรวรรดิ!E49+เพาะช่าง!E49+วังไกล!E49</f>
        <v>0</v>
      </c>
      <c r="F49" s="54">
        <f t="shared" si="0"/>
        <v>2000</v>
      </c>
      <c r="G49" s="53">
        <f>+ศาลายา!G49+จักรวรรดิ!G49+เพาะช่าง!G49+วังไกล!G49</f>
        <v>0</v>
      </c>
      <c r="H49" s="53">
        <f>+ศาลายา!H49+จักรวรรดิ!H49+เพาะช่าง!H49+วังไกล!H49</f>
        <v>0</v>
      </c>
      <c r="I49" s="53">
        <f t="shared" si="1"/>
        <v>0</v>
      </c>
      <c r="J49" s="54">
        <f>+ศาลายา!J49+จักรวรรดิ!J49+เพาะช่าง!J49</f>
        <v>0</v>
      </c>
      <c r="K49" s="54">
        <f t="shared" si="2"/>
        <v>2000</v>
      </c>
      <c r="L49" s="54">
        <f>+ศาลายา!L49+จักรวรรดิ!L49+เพาะช่าง!L49</f>
        <v>0</v>
      </c>
      <c r="M49" s="54">
        <f>+ศาลายา!M49+จักรวรรดิ!M49+เพาะช่าง!M49</f>
        <v>0</v>
      </c>
      <c r="N49" s="54">
        <f t="shared" si="3"/>
        <v>0</v>
      </c>
      <c r="O49" s="54">
        <f t="shared" si="4"/>
        <v>2000</v>
      </c>
      <c r="P49" s="55"/>
      <c r="Q49" s="55"/>
    </row>
    <row r="50" spans="1:17" s="50" customFormat="1" x14ac:dyDescent="0.55000000000000004">
      <c r="A50" s="62">
        <v>44</v>
      </c>
      <c r="B50" s="67">
        <v>5103010199</v>
      </c>
      <c r="C50" s="67" t="s">
        <v>84</v>
      </c>
      <c r="D50" s="58">
        <f>+ศาลายา!D50+จักรวรรดิ!D50+เพาะช่าง!D50+วังไกล!D50</f>
        <v>31902</v>
      </c>
      <c r="E50" s="58">
        <f>+ศาลายา!E50+จักรวรรดิ!E50+เพาะช่าง!E50+วังไกล!E50</f>
        <v>0</v>
      </c>
      <c r="F50" s="59">
        <f t="shared" si="0"/>
        <v>31902</v>
      </c>
      <c r="G50" s="58">
        <f>+ศาลายา!G50+จักรวรรดิ!G50+เพาะช่าง!G50+วังไกล!G50</f>
        <v>0</v>
      </c>
      <c r="H50" s="58">
        <f>+ศาลายา!H50+จักรวรรดิ!H50+เพาะช่าง!H50+วังไกล!H50</f>
        <v>0</v>
      </c>
      <c r="I50" s="58">
        <f t="shared" si="1"/>
        <v>0</v>
      </c>
      <c r="J50" s="59">
        <f>+ศาลายา!J50+จักรวรรดิ!J50+เพาะช่าง!J50</f>
        <v>0</v>
      </c>
      <c r="K50" s="59">
        <f t="shared" si="2"/>
        <v>31902</v>
      </c>
      <c r="L50" s="59">
        <f>+ศาลายา!L50+จักรวรรดิ!L50+เพาะช่าง!L50</f>
        <v>0</v>
      </c>
      <c r="M50" s="59">
        <f>+ศาลายา!M50+จักรวรรดิ!M50+เพาะช่าง!M50</f>
        <v>0</v>
      </c>
      <c r="N50" s="59">
        <f t="shared" si="3"/>
        <v>0</v>
      </c>
      <c r="O50" s="59">
        <f t="shared" si="4"/>
        <v>31902</v>
      </c>
      <c r="P50" s="55"/>
      <c r="Q50" s="56"/>
    </row>
    <row r="51" spans="1:17" s="50" customFormat="1" x14ac:dyDescent="0.55000000000000004">
      <c r="A51" s="65">
        <v>45</v>
      </c>
      <c r="B51" s="68">
        <v>5103020102</v>
      </c>
      <c r="C51" s="68" t="s">
        <v>141</v>
      </c>
      <c r="D51" s="58">
        <f>+ศาลายา!D51+จักรวรรดิ!D51+เพาะช่าง!D51+วังไกล!D51</f>
        <v>0</v>
      </c>
      <c r="E51" s="58">
        <f>+ศาลายา!E51+จักรวรรดิ!E51+เพาะช่าง!E51+วังไกล!E51</f>
        <v>0</v>
      </c>
      <c r="F51" s="59">
        <f t="shared" si="0"/>
        <v>0</v>
      </c>
      <c r="G51" s="58">
        <f>+ศาลายา!G51+จักรวรรดิ!G51+เพาะช่าง!G51+วังไกล!G51</f>
        <v>0</v>
      </c>
      <c r="H51" s="58">
        <f>+ศาลายา!H51+จักรวรรดิ!H51+เพาะช่าง!H51+วังไกล!H51</f>
        <v>0</v>
      </c>
      <c r="I51" s="58">
        <f t="shared" si="1"/>
        <v>0</v>
      </c>
      <c r="J51" s="59">
        <f>+ศาลายา!J51+จักรวรรดิ!J51+เพาะช่าง!J51</f>
        <v>0</v>
      </c>
      <c r="K51" s="59">
        <f t="shared" si="2"/>
        <v>0</v>
      </c>
      <c r="L51" s="59">
        <f>+ศาลายา!L51+จักรวรรดิ!L51+เพาะช่าง!L51</f>
        <v>0</v>
      </c>
      <c r="M51" s="59">
        <f>+ศาลายา!M51+จักรวรรดิ!M51+เพาะช่าง!M51</f>
        <v>0</v>
      </c>
      <c r="N51" s="59">
        <f t="shared" si="3"/>
        <v>0</v>
      </c>
      <c r="O51" s="59">
        <f t="shared" si="4"/>
        <v>0</v>
      </c>
      <c r="P51" s="49"/>
    </row>
    <row r="52" spans="1:17" s="50" customFormat="1" x14ac:dyDescent="0.55000000000000004">
      <c r="A52" s="62">
        <v>46</v>
      </c>
      <c r="B52" s="67">
        <v>5103020199</v>
      </c>
      <c r="C52" s="67" t="s">
        <v>125</v>
      </c>
      <c r="D52" s="58">
        <f>+ศาลายา!D52+จักรวรรดิ!D52+เพาะช่าง!D52+วังไกล!D52</f>
        <v>0</v>
      </c>
      <c r="E52" s="58">
        <f>+ศาลายา!E52+จักรวรรดิ!E52+เพาะช่าง!E52+วังไกล!E52</f>
        <v>0</v>
      </c>
      <c r="F52" s="59">
        <f t="shared" si="0"/>
        <v>0</v>
      </c>
      <c r="G52" s="58">
        <f>+ศาลายา!G52+จักรวรรดิ!G52+เพาะช่าง!G52+วังไกล!G52</f>
        <v>0</v>
      </c>
      <c r="H52" s="58">
        <f>+ศาลายา!H52+จักรวรรดิ!H52+เพาะช่าง!H52+วังไกล!H52</f>
        <v>0</v>
      </c>
      <c r="I52" s="58">
        <f t="shared" si="1"/>
        <v>0</v>
      </c>
      <c r="J52" s="59">
        <f>+ศาลายา!J52+จักรวรรดิ!J52+เพาะช่าง!J52</f>
        <v>0</v>
      </c>
      <c r="K52" s="59">
        <f t="shared" si="2"/>
        <v>0</v>
      </c>
      <c r="L52" s="59">
        <f>+ศาลายา!L52+จักรวรรดิ!L52+เพาะช่าง!L52</f>
        <v>0</v>
      </c>
      <c r="M52" s="59">
        <f>+ศาลายา!M52+จักรวรรดิ!M52+เพาะช่าง!M52</f>
        <v>0</v>
      </c>
      <c r="N52" s="59">
        <f t="shared" si="3"/>
        <v>0</v>
      </c>
      <c r="O52" s="59">
        <f t="shared" si="4"/>
        <v>0</v>
      </c>
      <c r="P52" s="49"/>
    </row>
    <row r="53" spans="1:17" s="50" customFormat="1" x14ac:dyDescent="0.55000000000000004">
      <c r="A53" s="62">
        <v>47</v>
      </c>
      <c r="B53" s="67">
        <v>5104010104</v>
      </c>
      <c r="C53" s="67" t="s">
        <v>85</v>
      </c>
      <c r="D53" s="58">
        <f>+ศาลายา!D53+จักรวรรดิ!D53+เพาะช่าง!D53+วังไกล!D53</f>
        <v>1051256.1499999999</v>
      </c>
      <c r="E53" s="58">
        <f>+ศาลายา!E53+จักรวรรดิ!E53+เพาะช่าง!E53+วังไกล!E53</f>
        <v>40125</v>
      </c>
      <c r="F53" s="59">
        <f t="shared" si="0"/>
        <v>1091381.1499999999</v>
      </c>
      <c r="G53" s="58">
        <f>+ศาลายา!G53+จักรวรรดิ!G53+เพาะช่าง!G53+วังไกล!G53</f>
        <v>0</v>
      </c>
      <c r="H53" s="58">
        <f>+ศาลายา!H53+จักรวรรดิ!H53+เพาะช่าง!H53+วังไกล!H53</f>
        <v>0</v>
      </c>
      <c r="I53" s="58">
        <f t="shared" si="1"/>
        <v>0</v>
      </c>
      <c r="J53" s="59">
        <f>+ศาลายา!J53+จักรวรรดิ!J53+เพาะช่าง!J53</f>
        <v>0</v>
      </c>
      <c r="K53" s="59">
        <f t="shared" si="2"/>
        <v>1091381.1499999999</v>
      </c>
      <c r="L53" s="59">
        <f>+ศาลายา!L53+จักรวรรดิ!L53+เพาะช่าง!L53</f>
        <v>0</v>
      </c>
      <c r="M53" s="59">
        <f>+ศาลายา!M53+จักรวรรดิ!M53+เพาะช่าง!M53</f>
        <v>0</v>
      </c>
      <c r="N53" s="59">
        <f t="shared" si="3"/>
        <v>0</v>
      </c>
      <c r="O53" s="59">
        <f t="shared" si="4"/>
        <v>1091381.1499999999</v>
      </c>
      <c r="P53" s="49"/>
    </row>
    <row r="54" spans="1:17" s="50" customFormat="1" x14ac:dyDescent="0.55000000000000004">
      <c r="A54" s="62">
        <v>48</v>
      </c>
      <c r="B54" s="67">
        <v>5104010107</v>
      </c>
      <c r="C54" s="67" t="s">
        <v>86</v>
      </c>
      <c r="D54" s="58">
        <f>+ศาลายา!D54+จักรวรรดิ!D54+เพาะช่าง!D54+วังไกล!D54</f>
        <v>0</v>
      </c>
      <c r="E54" s="58">
        <f>+ศาลายา!E54+จักรวรรดิ!E54+เพาะช่าง!E54+วังไกล!E54</f>
        <v>0</v>
      </c>
      <c r="F54" s="59">
        <f t="shared" si="0"/>
        <v>0</v>
      </c>
      <c r="G54" s="58">
        <f>+ศาลายา!G54+จักรวรรดิ!G54+เพาะช่าง!G54+วังไกล!G54</f>
        <v>58258</v>
      </c>
      <c r="H54" s="58">
        <f>+ศาลายา!H54+จักรวรรดิ!H54+เพาะช่าง!H54+วังไกล!H54</f>
        <v>0</v>
      </c>
      <c r="I54" s="58">
        <f t="shared" si="1"/>
        <v>58258</v>
      </c>
      <c r="J54" s="59">
        <f>+ศาลายา!J54+จักรวรรดิ!J54+เพาะช่าง!J54</f>
        <v>0</v>
      </c>
      <c r="K54" s="59">
        <f t="shared" si="2"/>
        <v>58258</v>
      </c>
      <c r="L54" s="59">
        <f>+ศาลายา!L54+จักรวรรดิ!L54+เพาะช่าง!L54</f>
        <v>0</v>
      </c>
      <c r="M54" s="59">
        <f>+ศาลายา!M54+จักรวรรดิ!M54+เพาะช่าง!M54</f>
        <v>0</v>
      </c>
      <c r="N54" s="59">
        <f t="shared" si="3"/>
        <v>0</v>
      </c>
      <c r="O54" s="59">
        <f t="shared" si="4"/>
        <v>58258</v>
      </c>
      <c r="P54" s="49"/>
    </row>
    <row r="55" spans="1:17" s="50" customFormat="1" x14ac:dyDescent="0.55000000000000004">
      <c r="A55" s="62">
        <v>49</v>
      </c>
      <c r="B55" s="67">
        <v>5104010110</v>
      </c>
      <c r="C55" s="67" t="s">
        <v>18</v>
      </c>
      <c r="D55" s="58">
        <f>+ศาลายา!D55+จักรวรรดิ!D55+เพาะช่าง!D55+วังไกล!D55</f>
        <v>0</v>
      </c>
      <c r="E55" s="58">
        <f>+ศาลายา!E55+จักรวรรดิ!E55+เพาะช่าง!E55+วังไกล!E55</f>
        <v>0</v>
      </c>
      <c r="F55" s="59">
        <f t="shared" si="0"/>
        <v>0</v>
      </c>
      <c r="G55" s="58">
        <f>+ศาลายา!G55+จักรวรรดิ!G55+เพาะช่าง!G55+วังไกล!G55</f>
        <v>0</v>
      </c>
      <c r="H55" s="58">
        <f>+ศาลายา!H55+จักรวรรดิ!H55+เพาะช่าง!H55+วังไกล!H55</f>
        <v>0</v>
      </c>
      <c r="I55" s="58">
        <f t="shared" si="1"/>
        <v>0</v>
      </c>
      <c r="J55" s="59">
        <f>+ศาลายา!J55+จักรวรรดิ!J55+เพาะช่าง!J55</f>
        <v>0</v>
      </c>
      <c r="K55" s="59">
        <f t="shared" si="2"/>
        <v>0</v>
      </c>
      <c r="L55" s="59">
        <f>+ศาลายา!L55+จักรวรรดิ!L55+เพาะช่าง!L55</f>
        <v>0</v>
      </c>
      <c r="M55" s="59">
        <f>+ศาลายา!M55+จักรวรรดิ!M55+เพาะช่าง!M55</f>
        <v>0</v>
      </c>
      <c r="N55" s="59">
        <f t="shared" si="3"/>
        <v>0</v>
      </c>
      <c r="O55" s="59">
        <f t="shared" si="4"/>
        <v>0</v>
      </c>
      <c r="P55" s="49"/>
    </row>
    <row r="56" spans="1:17" s="50" customFormat="1" x14ac:dyDescent="0.55000000000000004">
      <c r="A56" s="62">
        <v>50</v>
      </c>
      <c r="B56" s="67">
        <v>5104010112</v>
      </c>
      <c r="C56" s="67" t="s">
        <v>126</v>
      </c>
      <c r="D56" s="58">
        <f>+ศาลายา!D56+จักรวรรดิ!D56+เพาะช่าง!D56+วังไกล!D56</f>
        <v>0</v>
      </c>
      <c r="E56" s="58">
        <f>+ศาลายา!E56+จักรวรรดิ!E56+เพาะช่าง!E56+วังไกล!E56</f>
        <v>0</v>
      </c>
      <c r="F56" s="59">
        <f t="shared" si="0"/>
        <v>0</v>
      </c>
      <c r="G56" s="58">
        <f>+ศาลายา!G56+จักรวรรดิ!G56+เพาะช่าง!G56+วังไกล!G56</f>
        <v>335380</v>
      </c>
      <c r="H56" s="58">
        <f>+ศาลายา!H56+จักรวรรดิ!H56+เพาะช่าง!H56+วังไกล!H56</f>
        <v>0</v>
      </c>
      <c r="I56" s="58">
        <f t="shared" si="1"/>
        <v>335380</v>
      </c>
      <c r="J56" s="59">
        <f>+ศาลายา!J56+จักรวรรดิ!J56+เพาะช่าง!J56</f>
        <v>0</v>
      </c>
      <c r="K56" s="59">
        <f t="shared" si="2"/>
        <v>335380</v>
      </c>
      <c r="L56" s="59">
        <f>+ศาลายา!L56+จักรวรรดิ!L56+เพาะช่าง!L56</f>
        <v>0</v>
      </c>
      <c r="M56" s="59">
        <f>+ศาลายา!M56+จักรวรรดิ!M56+เพาะช่าง!M56</f>
        <v>0</v>
      </c>
      <c r="N56" s="59">
        <f t="shared" si="3"/>
        <v>0</v>
      </c>
      <c r="O56" s="59">
        <f t="shared" si="4"/>
        <v>335380</v>
      </c>
      <c r="P56" s="49"/>
    </row>
    <row r="57" spans="1:17" s="50" customFormat="1" x14ac:dyDescent="0.55000000000000004">
      <c r="A57" s="62">
        <v>51</v>
      </c>
      <c r="B57" s="67">
        <v>5104010113</v>
      </c>
      <c r="C57" s="67" t="s">
        <v>127</v>
      </c>
      <c r="D57" s="58">
        <f>+ศาลายา!D57+จักรวรรดิ!D57+เพาะช่าง!D57+วังไกล!D57</f>
        <v>0</v>
      </c>
      <c r="E57" s="58">
        <f>+ศาลายา!E57+จักรวรรดิ!E57+เพาะช่าง!E57+วังไกล!E57</f>
        <v>0</v>
      </c>
      <c r="F57" s="59">
        <f t="shared" si="0"/>
        <v>0</v>
      </c>
      <c r="G57" s="58">
        <f>+ศาลายา!G57+จักรวรรดิ!G57+เพาะช่าง!G57+วังไกล!G57</f>
        <v>0</v>
      </c>
      <c r="H57" s="58">
        <f>+ศาลายา!H57+จักรวรรดิ!H57+เพาะช่าง!H57+วังไกล!H57</f>
        <v>0</v>
      </c>
      <c r="I57" s="58">
        <f t="shared" si="1"/>
        <v>0</v>
      </c>
      <c r="J57" s="59">
        <f>+ศาลายา!J57+จักรวรรดิ!J57+เพาะช่าง!J57</f>
        <v>0</v>
      </c>
      <c r="K57" s="59">
        <f t="shared" si="2"/>
        <v>0</v>
      </c>
      <c r="L57" s="59">
        <f>+ศาลายา!L57+จักรวรรดิ!L57+เพาะช่าง!L57</f>
        <v>0</v>
      </c>
      <c r="M57" s="59">
        <f>+ศาลายา!M57+จักรวรรดิ!M57+เพาะช่าง!M57</f>
        <v>0</v>
      </c>
      <c r="N57" s="59">
        <f t="shared" si="3"/>
        <v>0</v>
      </c>
      <c r="O57" s="59">
        <f t="shared" si="4"/>
        <v>0</v>
      </c>
      <c r="P57" s="49"/>
    </row>
    <row r="58" spans="1:17" s="50" customFormat="1" x14ac:dyDescent="0.55000000000000004">
      <c r="A58" s="62">
        <v>52</v>
      </c>
      <c r="B58" s="67">
        <v>5104010114</v>
      </c>
      <c r="C58" s="67" t="s">
        <v>87</v>
      </c>
      <c r="D58" s="58">
        <f>+ศาลายา!D58+จักรวรรดิ!D58+เพาะช่าง!D58+วังไกล!D58</f>
        <v>0</v>
      </c>
      <c r="E58" s="58">
        <f>+ศาลายา!E58+จักรวรรดิ!E58+เพาะช่าง!E58+วังไกล!E58</f>
        <v>0</v>
      </c>
      <c r="F58" s="59">
        <f t="shared" si="0"/>
        <v>0</v>
      </c>
      <c r="G58" s="58">
        <f>+ศาลายา!G58+จักรวรรดิ!G58+เพาะช่าง!G58+วังไกล!G58</f>
        <v>0</v>
      </c>
      <c r="H58" s="58">
        <f>+ศาลายา!H58+จักรวรรดิ!H58+เพาะช่าง!H58+วังไกล!H58</f>
        <v>0</v>
      </c>
      <c r="I58" s="58">
        <f t="shared" si="1"/>
        <v>0</v>
      </c>
      <c r="J58" s="59">
        <f>+ศาลายา!J58+จักรวรรดิ!J58+เพาะช่าง!J58</f>
        <v>0</v>
      </c>
      <c r="K58" s="59">
        <f t="shared" si="2"/>
        <v>0</v>
      </c>
      <c r="L58" s="59">
        <f>+ศาลายา!L58+จักรวรรดิ!L58+เพาะช่าง!L58</f>
        <v>0</v>
      </c>
      <c r="M58" s="59">
        <f>+ศาลายา!M58+จักรวรรดิ!M58+เพาะช่าง!M58</f>
        <v>0</v>
      </c>
      <c r="N58" s="59">
        <f t="shared" si="3"/>
        <v>0</v>
      </c>
      <c r="O58" s="59">
        <f t="shared" si="4"/>
        <v>0</v>
      </c>
      <c r="P58" s="49"/>
    </row>
    <row r="59" spans="1:17" s="50" customFormat="1" x14ac:dyDescent="0.55000000000000004">
      <c r="A59" s="62">
        <v>53</v>
      </c>
      <c r="B59" s="67">
        <v>5104010115</v>
      </c>
      <c r="C59" s="67" t="s">
        <v>128</v>
      </c>
      <c r="D59" s="58">
        <f>+ศาลายา!D59+จักรวรรดิ!D59+เพาะช่าง!D59+วังไกล!D59</f>
        <v>0</v>
      </c>
      <c r="E59" s="58">
        <f>+ศาลายา!E59+จักรวรรดิ!E59+เพาะช่าง!E59+วังไกล!E59</f>
        <v>0</v>
      </c>
      <c r="F59" s="59">
        <f t="shared" si="0"/>
        <v>0</v>
      </c>
      <c r="G59" s="58">
        <f>+ศาลายา!G59+จักรวรรดิ!G59+เพาะช่าง!G59+วังไกล!G59</f>
        <v>0</v>
      </c>
      <c r="H59" s="58">
        <f>+ศาลายา!H59+จักรวรรดิ!H59+เพาะช่าง!H59+วังไกล!H59</f>
        <v>0</v>
      </c>
      <c r="I59" s="58">
        <f t="shared" si="1"/>
        <v>0</v>
      </c>
      <c r="J59" s="59">
        <f>+ศาลายา!J59+จักรวรรดิ!J59+เพาะช่าง!J59</f>
        <v>0</v>
      </c>
      <c r="K59" s="59">
        <f t="shared" si="2"/>
        <v>0</v>
      </c>
      <c r="L59" s="59">
        <f>+ศาลายา!L59+จักรวรรดิ!L59+เพาะช่าง!L59</f>
        <v>0</v>
      </c>
      <c r="M59" s="59">
        <f>+ศาลายา!M59+จักรวรรดิ!M59+เพาะช่าง!M59</f>
        <v>0</v>
      </c>
      <c r="N59" s="59">
        <f t="shared" si="3"/>
        <v>0</v>
      </c>
      <c r="O59" s="59">
        <f t="shared" si="4"/>
        <v>0</v>
      </c>
      <c r="P59" s="49"/>
    </row>
    <row r="60" spans="1:17" s="50" customFormat="1" x14ac:dyDescent="0.55000000000000004">
      <c r="A60" s="62">
        <v>54</v>
      </c>
      <c r="B60" s="67">
        <v>5104020101</v>
      </c>
      <c r="C60" s="67" t="s">
        <v>88</v>
      </c>
      <c r="D60" s="58">
        <f>+ศาลายา!D60+จักรวรรดิ!D60+เพาะช่าง!D60+วังไกล!D60</f>
        <v>0</v>
      </c>
      <c r="E60" s="58">
        <f>+ศาลายา!E60+จักรวรรดิ!E60+เพาะช่าง!E60+วังไกล!E60</f>
        <v>0</v>
      </c>
      <c r="F60" s="59">
        <f t="shared" si="0"/>
        <v>0</v>
      </c>
      <c r="G60" s="58">
        <f>+ศาลายา!G60+จักรวรรดิ!G60+เพาะช่าง!G60+วังไกล!G60</f>
        <v>216894</v>
      </c>
      <c r="H60" s="58">
        <f>+ศาลายา!H60+จักรวรรดิ!H60+เพาะช่าง!H60+วังไกล!H60</f>
        <v>0</v>
      </c>
      <c r="I60" s="58">
        <f t="shared" si="1"/>
        <v>216894</v>
      </c>
      <c r="J60" s="59">
        <f>+ศาลายา!J60+จักรวรรดิ!J60+เพาะช่าง!J60</f>
        <v>0</v>
      </c>
      <c r="K60" s="59">
        <f t="shared" si="2"/>
        <v>216894</v>
      </c>
      <c r="L60" s="59">
        <f>+ศาลายา!L60+จักรวรรดิ!L60+เพาะช่าง!L60</f>
        <v>0</v>
      </c>
      <c r="M60" s="59">
        <f>+ศาลายา!M60+จักรวรรดิ!M60+เพาะช่าง!M60</f>
        <v>0</v>
      </c>
      <c r="N60" s="59">
        <f t="shared" si="3"/>
        <v>0</v>
      </c>
      <c r="O60" s="59">
        <f t="shared" si="4"/>
        <v>216894</v>
      </c>
      <c r="P60" s="49"/>
    </row>
    <row r="61" spans="1:17" s="50" customFormat="1" x14ac:dyDescent="0.55000000000000004">
      <c r="A61" s="62">
        <v>55</v>
      </c>
      <c r="B61" s="67">
        <v>5104020103</v>
      </c>
      <c r="C61" s="67" t="s">
        <v>89</v>
      </c>
      <c r="D61" s="58">
        <f>+ศาลายา!D61+จักรวรรดิ!D61+เพาะช่าง!D61+วังไกล!D61</f>
        <v>0</v>
      </c>
      <c r="E61" s="58">
        <f>+ศาลายา!E61+จักรวรรดิ!E61+เพาะช่าง!E61+วังไกล!E61</f>
        <v>0</v>
      </c>
      <c r="F61" s="59">
        <f t="shared" si="0"/>
        <v>0</v>
      </c>
      <c r="G61" s="58">
        <f>+ศาลายา!G61+จักรวรรดิ!G61+เพาะช่าง!G61+วังไกล!G61</f>
        <v>105284.7</v>
      </c>
      <c r="H61" s="58">
        <f>+ศาลายา!H61+จักรวรรดิ!H61+เพาะช่าง!H61+วังไกล!H61</f>
        <v>0</v>
      </c>
      <c r="I61" s="58">
        <f t="shared" si="1"/>
        <v>105284.7</v>
      </c>
      <c r="J61" s="59">
        <f>+ศาลายา!J61+จักรวรรดิ!J61+เพาะช่าง!J61</f>
        <v>0</v>
      </c>
      <c r="K61" s="59">
        <f t="shared" si="2"/>
        <v>105284.7</v>
      </c>
      <c r="L61" s="59">
        <f>+ศาลายา!L61+จักรวรรดิ!L61+เพาะช่าง!L61</f>
        <v>0</v>
      </c>
      <c r="M61" s="59">
        <f>+ศาลายา!M61+จักรวรรดิ!M61+เพาะช่าง!M61</f>
        <v>0</v>
      </c>
      <c r="N61" s="59">
        <f t="shared" si="3"/>
        <v>0</v>
      </c>
      <c r="O61" s="59">
        <f t="shared" si="4"/>
        <v>105284.7</v>
      </c>
      <c r="P61" s="49"/>
    </row>
    <row r="62" spans="1:17" s="50" customFormat="1" x14ac:dyDescent="0.55000000000000004">
      <c r="A62" s="62">
        <v>56</v>
      </c>
      <c r="B62" s="67">
        <v>5104020105</v>
      </c>
      <c r="C62" s="67" t="s">
        <v>90</v>
      </c>
      <c r="D62" s="58">
        <f>+ศาลายา!D62+จักรวรรดิ!D62+เพาะช่าง!D62+วังไกล!D62</f>
        <v>0</v>
      </c>
      <c r="E62" s="58">
        <f>+ศาลายา!E62+จักรวรรดิ!E62+เพาะช่าง!E62+วังไกล!E62</f>
        <v>0</v>
      </c>
      <c r="F62" s="59">
        <f t="shared" si="0"/>
        <v>0</v>
      </c>
      <c r="G62" s="58">
        <f>+ศาลายา!G62+จักรวรรดิ!G62+เพาะช่าง!G62+วังไกล!G62</f>
        <v>20655</v>
      </c>
      <c r="H62" s="58">
        <f>+ศาลายา!H62+จักรวรรดิ!H62+เพาะช่าง!H62+วังไกล!H62</f>
        <v>0</v>
      </c>
      <c r="I62" s="58">
        <f t="shared" si="1"/>
        <v>20655</v>
      </c>
      <c r="J62" s="59">
        <f>+ศาลายา!J62+จักรวรรดิ!J62+เพาะช่าง!J62</f>
        <v>0</v>
      </c>
      <c r="K62" s="59">
        <f t="shared" si="2"/>
        <v>20655</v>
      </c>
      <c r="L62" s="59">
        <f>+ศาลายา!L62+จักรวรรดิ!L62+เพาะช่าง!L62</f>
        <v>0</v>
      </c>
      <c r="M62" s="59">
        <f>+ศาลายา!M62+จักรวรรดิ!M62+เพาะช่าง!M62</f>
        <v>0</v>
      </c>
      <c r="N62" s="59">
        <f t="shared" si="3"/>
        <v>0</v>
      </c>
      <c r="O62" s="59">
        <f t="shared" si="4"/>
        <v>20655</v>
      </c>
      <c r="P62" s="49"/>
    </row>
    <row r="63" spans="1:17" s="50" customFormat="1" x14ac:dyDescent="0.55000000000000004">
      <c r="A63" s="62">
        <v>57</v>
      </c>
      <c r="B63" s="67">
        <v>5104020106</v>
      </c>
      <c r="C63" s="67" t="s">
        <v>91</v>
      </c>
      <c r="D63" s="58">
        <f>+ศาลายา!D63+จักรวรรดิ!D63+เพาะช่าง!D63+วังไกล!D63</f>
        <v>0</v>
      </c>
      <c r="E63" s="58">
        <f>+ศาลายา!E63+จักรวรรดิ!E63+เพาะช่าง!E63+วังไกล!E63</f>
        <v>0</v>
      </c>
      <c r="F63" s="59">
        <f t="shared" si="0"/>
        <v>0</v>
      </c>
      <c r="G63" s="58">
        <f>+ศาลายา!G63+จักรวรรดิ!G63+เพาะช่าง!G63+วังไกล!G63</f>
        <v>0</v>
      </c>
      <c r="H63" s="58">
        <f>+ศาลายา!H63+จักรวรรดิ!H63+เพาะช่าง!H63+วังไกล!H63</f>
        <v>0</v>
      </c>
      <c r="I63" s="58">
        <f t="shared" si="1"/>
        <v>0</v>
      </c>
      <c r="J63" s="59">
        <f>+ศาลายา!J63+จักรวรรดิ!J63+เพาะช่าง!J63</f>
        <v>0</v>
      </c>
      <c r="K63" s="59">
        <f t="shared" si="2"/>
        <v>0</v>
      </c>
      <c r="L63" s="59">
        <f>+ศาลายา!L63+จักรวรรดิ!L63+เพาะช่าง!L63</f>
        <v>0</v>
      </c>
      <c r="M63" s="59">
        <f>+ศาลายา!M63+จักรวรรดิ!M63+เพาะช่าง!M63</f>
        <v>0</v>
      </c>
      <c r="N63" s="59">
        <f t="shared" si="3"/>
        <v>0</v>
      </c>
      <c r="O63" s="59">
        <f t="shared" si="4"/>
        <v>0</v>
      </c>
      <c r="P63" s="49"/>
    </row>
    <row r="64" spans="1:17" s="50" customFormat="1" x14ac:dyDescent="0.55000000000000004">
      <c r="A64" s="62">
        <v>58</v>
      </c>
      <c r="B64" s="67">
        <v>5104020107</v>
      </c>
      <c r="C64" s="67" t="s">
        <v>92</v>
      </c>
      <c r="D64" s="58">
        <f>+ศาลายา!D64+จักรวรรดิ!D64+เพาะช่าง!D64+วังไกล!D64</f>
        <v>0</v>
      </c>
      <c r="E64" s="58">
        <f>+ศาลายา!E64+จักรวรรดิ!E64+เพาะช่าง!E64+วังไกล!E64</f>
        <v>0</v>
      </c>
      <c r="F64" s="59">
        <f t="shared" si="0"/>
        <v>0</v>
      </c>
      <c r="G64" s="58">
        <f>+ศาลายา!G64+จักรวรรดิ!G64+เพาะช่าง!G64+วังไกล!G64</f>
        <v>69.599999999999994</v>
      </c>
      <c r="H64" s="58">
        <f>+ศาลายา!H64+จักรวรรดิ!H64+เพาะช่าง!H64+วังไกล!H64</f>
        <v>0</v>
      </c>
      <c r="I64" s="58">
        <f t="shared" si="1"/>
        <v>69.599999999999994</v>
      </c>
      <c r="J64" s="59">
        <f>+ศาลายา!J64+จักรวรรดิ!J64+เพาะช่าง!J64</f>
        <v>0</v>
      </c>
      <c r="K64" s="59">
        <f t="shared" si="2"/>
        <v>69.599999999999994</v>
      </c>
      <c r="L64" s="59">
        <f>+ศาลายา!L64+จักรวรรดิ!L64+เพาะช่าง!L64</f>
        <v>0</v>
      </c>
      <c r="M64" s="59">
        <f>+ศาลายา!M64+จักรวรรดิ!M64+เพาะช่าง!M64</f>
        <v>0</v>
      </c>
      <c r="N64" s="59">
        <f t="shared" si="3"/>
        <v>0</v>
      </c>
      <c r="O64" s="59">
        <f t="shared" si="4"/>
        <v>69.599999999999994</v>
      </c>
      <c r="P64" s="49"/>
    </row>
    <row r="65" spans="1:16" s="50" customFormat="1" x14ac:dyDescent="0.55000000000000004">
      <c r="A65" s="62">
        <v>59</v>
      </c>
      <c r="B65" s="67">
        <v>5104030202</v>
      </c>
      <c r="C65" s="67" t="s">
        <v>22</v>
      </c>
      <c r="D65" s="58">
        <f>+ศาลายา!D65+จักรวรรดิ!D65+เพาะช่าง!D65+วังไกล!D65</f>
        <v>0</v>
      </c>
      <c r="E65" s="58">
        <f>+ศาลายา!E65+จักรวรรดิ!E65+เพาะช่าง!E65+วังไกล!E65</f>
        <v>0</v>
      </c>
      <c r="F65" s="59">
        <f t="shared" si="0"/>
        <v>0</v>
      </c>
      <c r="G65" s="58">
        <f>+ศาลายา!G65+จักรวรรดิ!G65+เพาะช่าง!G65+วังไกล!G65</f>
        <v>0</v>
      </c>
      <c r="H65" s="58">
        <f>+ศาลายา!H65+จักรวรรดิ!H65+เพาะช่าง!H65+วังไกล!H65</f>
        <v>0</v>
      </c>
      <c r="I65" s="58">
        <f t="shared" si="1"/>
        <v>0</v>
      </c>
      <c r="J65" s="59">
        <f>+ศาลายา!J65+จักรวรรดิ!J65+เพาะช่าง!J65</f>
        <v>0</v>
      </c>
      <c r="K65" s="59">
        <f t="shared" si="2"/>
        <v>0</v>
      </c>
      <c r="L65" s="59">
        <f>+ศาลายา!L65+จักรวรรดิ!L65+เพาะช่าง!L65</f>
        <v>0</v>
      </c>
      <c r="M65" s="59">
        <f>+ศาลายา!M65+จักรวรรดิ!M65+เพาะช่าง!M65</f>
        <v>0</v>
      </c>
      <c r="N65" s="59">
        <f t="shared" si="3"/>
        <v>0</v>
      </c>
      <c r="O65" s="59">
        <f t="shared" si="4"/>
        <v>0</v>
      </c>
      <c r="P65" s="49"/>
    </row>
    <row r="66" spans="1:16" s="50" customFormat="1" x14ac:dyDescent="0.55000000000000004">
      <c r="A66" s="62">
        <v>60</v>
      </c>
      <c r="B66" s="67">
        <v>5104030203</v>
      </c>
      <c r="C66" s="67" t="s">
        <v>11</v>
      </c>
      <c r="D66" s="58">
        <f>+ศาลายา!D66+จักรวรรดิ!D66+เพาะช่าง!D66+วังไกล!D66</f>
        <v>0</v>
      </c>
      <c r="E66" s="58">
        <f>+ศาลายา!E66+จักรวรรดิ!E66+เพาะช่าง!E66+วังไกล!E66</f>
        <v>0</v>
      </c>
      <c r="F66" s="59">
        <f t="shared" si="0"/>
        <v>0</v>
      </c>
      <c r="G66" s="58">
        <f>+ศาลายา!G66+จักรวรรดิ!G66+เพาะช่าง!G66+วังไกล!G66</f>
        <v>0</v>
      </c>
      <c r="H66" s="58">
        <f>+ศาลายา!H66+จักรวรรดิ!H66+เพาะช่าง!H66+วังไกล!H66</f>
        <v>0</v>
      </c>
      <c r="I66" s="58">
        <f t="shared" si="1"/>
        <v>0</v>
      </c>
      <c r="J66" s="59">
        <f>+ศาลายา!J66+จักรวรรดิ!J66+เพาะช่าง!J66</f>
        <v>0</v>
      </c>
      <c r="K66" s="59">
        <f t="shared" si="2"/>
        <v>0</v>
      </c>
      <c r="L66" s="59">
        <f>+ศาลายา!L66+จักรวรรดิ!L66+เพาะช่าง!L66</f>
        <v>0</v>
      </c>
      <c r="M66" s="59">
        <f>+ศาลายา!M66+จักรวรรดิ!M66+เพาะช่าง!M66</f>
        <v>0</v>
      </c>
      <c r="N66" s="59">
        <f t="shared" si="3"/>
        <v>0</v>
      </c>
      <c r="O66" s="59">
        <f t="shared" si="4"/>
        <v>0</v>
      </c>
      <c r="P66" s="49"/>
    </row>
    <row r="67" spans="1:16" s="50" customFormat="1" x14ac:dyDescent="0.55000000000000004">
      <c r="A67" s="62">
        <v>61</v>
      </c>
      <c r="B67" s="67">
        <v>5104030206</v>
      </c>
      <c r="C67" s="67" t="s">
        <v>30</v>
      </c>
      <c r="D67" s="58">
        <f>+ศาลายา!D67+จักรวรรดิ!D67+เพาะช่าง!D67+วังไกล!D67</f>
        <v>0</v>
      </c>
      <c r="E67" s="58">
        <f>+ศาลายา!E67+จักรวรรดิ!E67+เพาะช่าง!E67+วังไกล!E67</f>
        <v>0</v>
      </c>
      <c r="F67" s="59">
        <f t="shared" si="0"/>
        <v>0</v>
      </c>
      <c r="G67" s="58">
        <f>+ศาลายา!G67+จักรวรรดิ!G67+เพาะช่าง!G67+วังไกล!G67</f>
        <v>0</v>
      </c>
      <c r="H67" s="58">
        <f>+ศาลายา!H67+จักรวรรดิ!H67+เพาะช่าง!H67+วังไกล!H67</f>
        <v>0</v>
      </c>
      <c r="I67" s="58">
        <f t="shared" si="1"/>
        <v>0</v>
      </c>
      <c r="J67" s="59">
        <f>+ศาลายา!J67+จักรวรรดิ!J67+เพาะช่าง!J67</f>
        <v>0</v>
      </c>
      <c r="K67" s="59">
        <f t="shared" si="2"/>
        <v>0</v>
      </c>
      <c r="L67" s="59">
        <f>+ศาลายา!L67+จักรวรรดิ!L67+เพาะช่าง!L67</f>
        <v>0</v>
      </c>
      <c r="M67" s="59">
        <f>+ศาลายา!M67+จักรวรรดิ!M67+เพาะช่าง!M67</f>
        <v>0</v>
      </c>
      <c r="N67" s="59">
        <f t="shared" si="3"/>
        <v>0</v>
      </c>
      <c r="O67" s="59">
        <f t="shared" si="4"/>
        <v>0</v>
      </c>
      <c r="P67" s="49"/>
    </row>
    <row r="68" spans="1:16" s="50" customFormat="1" x14ac:dyDescent="0.55000000000000004">
      <c r="A68" s="62">
        <v>62</v>
      </c>
      <c r="B68" s="67">
        <v>5104030207</v>
      </c>
      <c r="C68" s="67" t="s">
        <v>93</v>
      </c>
      <c r="D68" s="58">
        <f>+ศาลายา!D68+จักรวรรดิ!D68+เพาะช่าง!D68+วังไกล!D68</f>
        <v>0</v>
      </c>
      <c r="E68" s="58">
        <f>+ศาลายา!E68+จักรวรรดิ!E68+เพาะช่าง!E68+วังไกล!E68</f>
        <v>0</v>
      </c>
      <c r="F68" s="59">
        <f t="shared" si="0"/>
        <v>0</v>
      </c>
      <c r="G68" s="58">
        <f>+ศาลายา!G68+จักรวรรดิ!G68+เพาะช่าง!G68+วังไกล!G68</f>
        <v>104000</v>
      </c>
      <c r="H68" s="58">
        <f>+ศาลายา!H68+จักรวรรดิ!H68+เพาะช่าง!H68+วังไกล!H68</f>
        <v>0</v>
      </c>
      <c r="I68" s="58">
        <f t="shared" si="1"/>
        <v>104000</v>
      </c>
      <c r="J68" s="59">
        <f>+ศาลายา!J68+จักรวรรดิ!J68+เพาะช่าง!J68</f>
        <v>0</v>
      </c>
      <c r="K68" s="59">
        <f t="shared" si="2"/>
        <v>104000</v>
      </c>
      <c r="L68" s="59">
        <f>+ศาลายา!L68+จักรวรรดิ!L68+เพาะช่าง!L68</f>
        <v>0</v>
      </c>
      <c r="M68" s="59">
        <f>+ศาลายา!M68+จักรวรรดิ!M68+เพาะช่าง!M68</f>
        <v>0</v>
      </c>
      <c r="N68" s="59">
        <f t="shared" si="3"/>
        <v>0</v>
      </c>
      <c r="O68" s="59">
        <f t="shared" si="4"/>
        <v>104000</v>
      </c>
      <c r="P68" s="49"/>
    </row>
    <row r="69" spans="1:16" s="50" customFormat="1" x14ac:dyDescent="0.55000000000000004">
      <c r="A69" s="62">
        <v>63</v>
      </c>
      <c r="B69" s="67">
        <v>5104030208</v>
      </c>
      <c r="C69" s="67" t="s">
        <v>94</v>
      </c>
      <c r="D69" s="58">
        <f>+ศาลายา!D69+จักรวรรดิ!D69+เพาะช่าง!D69+วังไกล!D69</f>
        <v>0</v>
      </c>
      <c r="E69" s="58">
        <f>+ศาลายา!E69+จักรวรรดิ!E69+เพาะช่าง!E69+วังไกล!E69</f>
        <v>0</v>
      </c>
      <c r="F69" s="59">
        <f t="shared" si="0"/>
        <v>0</v>
      </c>
      <c r="G69" s="58">
        <f>+ศาลายา!G69+จักรวรรดิ!G69+เพาะช่าง!G69+วังไกล!G69</f>
        <v>0</v>
      </c>
      <c r="H69" s="58">
        <f>+ศาลายา!H69+จักรวรรดิ!H69+เพาะช่าง!H69+วังไกล!H69</f>
        <v>0</v>
      </c>
      <c r="I69" s="58">
        <f t="shared" si="1"/>
        <v>0</v>
      </c>
      <c r="J69" s="59">
        <f>+ศาลายา!J69+จักรวรรดิ!J69+เพาะช่าง!J69</f>
        <v>0</v>
      </c>
      <c r="K69" s="59">
        <f t="shared" si="2"/>
        <v>0</v>
      </c>
      <c r="L69" s="59">
        <f>+ศาลายา!L69+จักรวรรดิ!L69+เพาะช่าง!L69</f>
        <v>0</v>
      </c>
      <c r="M69" s="59">
        <f>+ศาลายา!M69+จักรวรรดิ!M69+เพาะช่าง!M69</f>
        <v>0</v>
      </c>
      <c r="N69" s="59">
        <f t="shared" si="3"/>
        <v>0</v>
      </c>
      <c r="O69" s="59">
        <f t="shared" si="4"/>
        <v>0</v>
      </c>
      <c r="P69" s="49"/>
    </row>
    <row r="70" spans="1:16" s="50" customFormat="1" x14ac:dyDescent="0.55000000000000004">
      <c r="A70" s="62">
        <v>64</v>
      </c>
      <c r="B70" s="67">
        <v>5104030210</v>
      </c>
      <c r="C70" s="67" t="s">
        <v>95</v>
      </c>
      <c r="D70" s="58">
        <f>+ศาลายา!D70+จักรวรรดิ!D70+เพาะช่าง!D70+วังไกล!D70</f>
        <v>0</v>
      </c>
      <c r="E70" s="58">
        <f>+ศาลายา!E70+จักรวรรดิ!E70+เพาะช่าง!E70+วังไกล!E70</f>
        <v>0</v>
      </c>
      <c r="F70" s="59">
        <f t="shared" si="0"/>
        <v>0</v>
      </c>
      <c r="G70" s="58">
        <f>+ศาลายา!G70+จักรวรรดิ!G70+เพาะช่าง!G70+วังไกล!G70</f>
        <v>0</v>
      </c>
      <c r="H70" s="58">
        <f>+ศาลายา!H70+จักรวรรดิ!H70+เพาะช่าง!H70+วังไกล!H70</f>
        <v>0</v>
      </c>
      <c r="I70" s="58">
        <f t="shared" si="1"/>
        <v>0</v>
      </c>
      <c r="J70" s="59">
        <f>+ศาลายา!J70+จักรวรรดิ!J70+เพาะช่าง!J70</f>
        <v>0</v>
      </c>
      <c r="K70" s="59">
        <f t="shared" si="2"/>
        <v>0</v>
      </c>
      <c r="L70" s="59">
        <f>+ศาลายา!L70+จักรวรรดิ!L70+เพาะช่าง!L70</f>
        <v>0</v>
      </c>
      <c r="M70" s="59">
        <f>+ศาลายา!M70+จักรวรรดิ!M70+เพาะช่าง!M70</f>
        <v>0</v>
      </c>
      <c r="N70" s="59">
        <f t="shared" si="3"/>
        <v>0</v>
      </c>
      <c r="O70" s="59">
        <f t="shared" si="4"/>
        <v>0</v>
      </c>
      <c r="P70" s="49"/>
    </row>
    <row r="71" spans="1:16" s="50" customFormat="1" x14ac:dyDescent="0.55000000000000004">
      <c r="A71" s="62">
        <v>65</v>
      </c>
      <c r="B71" s="67">
        <v>5104030212</v>
      </c>
      <c r="C71" s="67" t="s">
        <v>96</v>
      </c>
      <c r="D71" s="58">
        <f>+ศาลายา!D71+จักรวรรดิ!D71+เพาะช่าง!D71+วังไกล!D71</f>
        <v>0</v>
      </c>
      <c r="E71" s="58">
        <f>+ศาลายา!E71+จักรวรรดิ!E71+เพาะช่าง!E71+วังไกล!E71</f>
        <v>0</v>
      </c>
      <c r="F71" s="59">
        <f t="shared" si="0"/>
        <v>0</v>
      </c>
      <c r="G71" s="58">
        <f>+ศาลายา!G71+จักรวรรดิ!G71+เพาะช่าง!G71+วังไกล!G71</f>
        <v>172765.5</v>
      </c>
      <c r="H71" s="58">
        <f>+ศาลายา!H71+จักรวรรดิ!H71+เพาะช่าง!H71+วังไกล!H71</f>
        <v>0</v>
      </c>
      <c r="I71" s="58">
        <f t="shared" si="1"/>
        <v>172765.5</v>
      </c>
      <c r="J71" s="59">
        <f>+ศาลายา!J71+จักรวรรดิ!J71+เพาะช่าง!J71</f>
        <v>0</v>
      </c>
      <c r="K71" s="59">
        <f t="shared" si="2"/>
        <v>172765.5</v>
      </c>
      <c r="L71" s="59">
        <f>+ศาลายา!L71+จักรวรรดิ!L71+เพาะช่าง!L71</f>
        <v>0</v>
      </c>
      <c r="M71" s="59">
        <f>+ศาลายา!M71+จักรวรรดิ!M71+เพาะช่าง!M71</f>
        <v>0</v>
      </c>
      <c r="N71" s="59">
        <f t="shared" si="3"/>
        <v>0</v>
      </c>
      <c r="O71" s="59">
        <f t="shared" si="4"/>
        <v>172765.5</v>
      </c>
      <c r="P71" s="49"/>
    </row>
    <row r="72" spans="1:16" s="50" customFormat="1" x14ac:dyDescent="0.55000000000000004">
      <c r="A72" s="62">
        <v>66</v>
      </c>
      <c r="B72" s="67">
        <v>5104030215</v>
      </c>
      <c r="C72" s="67" t="s">
        <v>97</v>
      </c>
      <c r="D72" s="58">
        <f>+ศาลายา!D72+จักรวรรดิ!D72+เพาะช่าง!D72+วังไกล!D72</f>
        <v>0</v>
      </c>
      <c r="E72" s="58">
        <f>+ศาลายา!E72+จักรวรรดิ!E72+เพาะช่าง!E72+วังไกล!E72</f>
        <v>0</v>
      </c>
      <c r="F72" s="59">
        <f t="shared" ref="F72:F99" si="5">SUM(D72:E72)</f>
        <v>0</v>
      </c>
      <c r="G72" s="58">
        <f>+ศาลายา!G72+จักรวรรดิ!G72+เพาะช่าง!G72+วังไกล!G72</f>
        <v>0</v>
      </c>
      <c r="H72" s="58">
        <f>+ศาลายา!H72+จักรวรรดิ!H72+เพาะช่าง!H72+วังไกล!H72</f>
        <v>0</v>
      </c>
      <c r="I72" s="58">
        <f t="shared" ref="I72:I99" si="6">SUM(G72:H72)</f>
        <v>0</v>
      </c>
      <c r="J72" s="59">
        <f>+ศาลายา!J72+จักรวรรดิ!J72+เพาะช่าง!J72</f>
        <v>0</v>
      </c>
      <c r="K72" s="59">
        <f t="shared" ref="K72:K99" si="7">+F72+I72+J72</f>
        <v>0</v>
      </c>
      <c r="L72" s="59">
        <f>+ศาลายา!L72+จักรวรรดิ!L72+เพาะช่าง!L72</f>
        <v>0</v>
      </c>
      <c r="M72" s="59">
        <f>+ศาลายา!M72+จักรวรรดิ!M72+เพาะช่าง!M72</f>
        <v>0</v>
      </c>
      <c r="N72" s="59">
        <f t="shared" ref="N72:N99" si="8">SUM(L72:M72)</f>
        <v>0</v>
      </c>
      <c r="O72" s="59">
        <f t="shared" ref="O72:O99" si="9">+K72+N72</f>
        <v>0</v>
      </c>
      <c r="P72" s="49"/>
    </row>
    <row r="73" spans="1:16" s="50" customFormat="1" x14ac:dyDescent="0.55000000000000004">
      <c r="A73" s="62">
        <v>67</v>
      </c>
      <c r="B73" s="67">
        <v>5104030219</v>
      </c>
      <c r="C73" s="67" t="s">
        <v>98</v>
      </c>
      <c r="D73" s="58">
        <f>+ศาลายา!D73+จักรวรรดิ!D73+เพาะช่าง!D73+วังไกล!D73</f>
        <v>0</v>
      </c>
      <c r="E73" s="58">
        <f>+ศาลายา!E73+จักรวรรดิ!E73+เพาะช่าง!E73+วังไกล!E73</f>
        <v>0</v>
      </c>
      <c r="F73" s="59">
        <f t="shared" si="5"/>
        <v>0</v>
      </c>
      <c r="G73" s="58">
        <f>+ศาลายา!G73+จักรวรรดิ!G73+เพาะช่าง!G73+วังไกล!G73</f>
        <v>0</v>
      </c>
      <c r="H73" s="58">
        <f>+ศาลายา!H73+จักรวรรดิ!H73+เพาะช่าง!H73+วังไกล!H73</f>
        <v>0</v>
      </c>
      <c r="I73" s="58">
        <f t="shared" si="6"/>
        <v>0</v>
      </c>
      <c r="J73" s="59">
        <f>+ศาลายา!J73+จักรวรรดิ!J73+เพาะช่าง!J73</f>
        <v>0</v>
      </c>
      <c r="K73" s="59">
        <f t="shared" si="7"/>
        <v>0</v>
      </c>
      <c r="L73" s="59">
        <f>+ศาลายา!L73+จักรวรรดิ!L73+เพาะช่าง!L73</f>
        <v>0</v>
      </c>
      <c r="M73" s="59">
        <f>+ศาลายา!M73+จักรวรรดิ!M73+เพาะช่าง!M73</f>
        <v>0</v>
      </c>
      <c r="N73" s="59">
        <f t="shared" si="8"/>
        <v>0</v>
      </c>
      <c r="O73" s="59">
        <f t="shared" si="9"/>
        <v>0</v>
      </c>
      <c r="P73" s="49"/>
    </row>
    <row r="74" spans="1:16" s="50" customFormat="1" x14ac:dyDescent="0.55000000000000004">
      <c r="A74" s="62">
        <v>68</v>
      </c>
      <c r="B74" s="67">
        <v>5104030299</v>
      </c>
      <c r="C74" s="67" t="s">
        <v>99</v>
      </c>
      <c r="D74" s="58">
        <f>+ศาลายา!D74+จักรวรรดิ!D74+เพาะช่าง!D74+วังไกล!D74</f>
        <v>386800</v>
      </c>
      <c r="E74" s="58">
        <f>+ศาลายา!E74+จักรวรรดิ!E74+เพาะช่าง!E74+วังไกล!E74</f>
        <v>0</v>
      </c>
      <c r="F74" s="59">
        <f t="shared" si="5"/>
        <v>386800</v>
      </c>
      <c r="G74" s="58">
        <f>+ศาลายา!G74+จักรวรรดิ!G74+เพาะช่าง!G74+วังไกล!G74</f>
        <v>0</v>
      </c>
      <c r="H74" s="58">
        <f>+ศาลายา!H74+จักรวรรดิ!H74+เพาะช่าง!H74+วังไกล!H74</f>
        <v>0</v>
      </c>
      <c r="I74" s="58">
        <f t="shared" si="6"/>
        <v>0</v>
      </c>
      <c r="J74" s="59">
        <f>+ศาลายา!J74+จักรวรรดิ!J74+เพาะช่าง!J74</f>
        <v>0</v>
      </c>
      <c r="K74" s="59">
        <f t="shared" si="7"/>
        <v>386800</v>
      </c>
      <c r="L74" s="59">
        <f>+ศาลายา!L74+จักรวรรดิ!L74+เพาะช่าง!L74</f>
        <v>0</v>
      </c>
      <c r="M74" s="59">
        <f>+ศาลายา!M74+จักรวรรดิ!M74+เพาะช่าง!M74</f>
        <v>0</v>
      </c>
      <c r="N74" s="59">
        <f t="shared" si="8"/>
        <v>0</v>
      </c>
      <c r="O74" s="59">
        <f t="shared" si="9"/>
        <v>386800</v>
      </c>
      <c r="P74" s="49"/>
    </row>
    <row r="75" spans="1:16" s="50" customFormat="1" x14ac:dyDescent="0.55000000000000004">
      <c r="A75" s="62">
        <v>69</v>
      </c>
      <c r="B75" s="67">
        <v>5104040101</v>
      </c>
      <c r="C75" s="67" t="s">
        <v>100</v>
      </c>
      <c r="D75" s="58">
        <f>+ศาลายา!D75+จักรวรรดิ!D75+เพาะช่าง!D75+วังไกล!D75</f>
        <v>0</v>
      </c>
      <c r="E75" s="58">
        <f>+ศาลายา!E75+จักรวรรดิ!E75+เพาะช่าง!E75+วังไกล!E75</f>
        <v>0</v>
      </c>
      <c r="F75" s="59">
        <f t="shared" si="5"/>
        <v>0</v>
      </c>
      <c r="G75" s="58">
        <f>+ศาลายา!G75+จักรวรรดิ!G75+เพาะช่าง!G75+วังไกล!G75</f>
        <v>274654.83999999997</v>
      </c>
      <c r="H75" s="58">
        <f>+ศาลายา!H75+จักรวรรดิ!H75+เพาะช่าง!H75+วังไกล!H75</f>
        <v>0</v>
      </c>
      <c r="I75" s="58">
        <f t="shared" si="6"/>
        <v>274654.83999999997</v>
      </c>
      <c r="J75" s="59">
        <f>+ศาลายา!J75+จักรวรรดิ!J75+เพาะช่าง!J75</f>
        <v>0</v>
      </c>
      <c r="K75" s="59">
        <f t="shared" si="7"/>
        <v>274654.83999999997</v>
      </c>
      <c r="L75" s="59">
        <f>+ศาลายา!L75+จักรวรรดิ!L75+เพาะช่าง!L75</f>
        <v>0</v>
      </c>
      <c r="M75" s="59">
        <f>+ศาลายา!M75+จักรวรรดิ!M75+เพาะช่าง!M75</f>
        <v>0</v>
      </c>
      <c r="N75" s="59">
        <f t="shared" si="8"/>
        <v>0</v>
      </c>
      <c r="O75" s="59">
        <f t="shared" si="9"/>
        <v>274654.83999999997</v>
      </c>
      <c r="P75" s="49"/>
    </row>
    <row r="76" spans="1:16" s="50" customFormat="1" x14ac:dyDescent="0.55000000000000004">
      <c r="A76" s="62">
        <v>70</v>
      </c>
      <c r="B76" s="67">
        <v>5104040102</v>
      </c>
      <c r="C76" s="67" t="s">
        <v>129</v>
      </c>
      <c r="D76" s="58">
        <f>+ศาลายา!D76+จักรวรรดิ!D76+เพาะช่าง!D76+วังไกล!D76</f>
        <v>4471430</v>
      </c>
      <c r="E76" s="58">
        <f>+ศาลายา!E76+จักรวรรดิ!E76+เพาะช่าง!E76+วังไกล!E76</f>
        <v>0</v>
      </c>
      <c r="F76" s="59">
        <f t="shared" si="5"/>
        <v>4471430</v>
      </c>
      <c r="G76" s="58">
        <f>+ศาลายา!G76+จักรวรรดิ!G76+เพาะช่าง!G76+วังไกล!G76</f>
        <v>0</v>
      </c>
      <c r="H76" s="58">
        <f>+ศาลายา!H76+จักรวรรดิ!H76+เพาะช่าง!H76+วังไกล!H76</f>
        <v>0</v>
      </c>
      <c r="I76" s="58">
        <f t="shared" si="6"/>
        <v>0</v>
      </c>
      <c r="J76" s="59">
        <f>+ศาลายา!J76+จักรวรรดิ!J76+เพาะช่าง!J76</f>
        <v>0</v>
      </c>
      <c r="K76" s="59">
        <f t="shared" si="7"/>
        <v>4471430</v>
      </c>
      <c r="L76" s="59">
        <f>+ศาลายา!L76+จักรวรรดิ!L76+เพาะช่าง!L76</f>
        <v>0</v>
      </c>
      <c r="M76" s="59">
        <f>+ศาลายา!M76+จักรวรรดิ!M76+เพาะช่าง!M76</f>
        <v>0</v>
      </c>
      <c r="N76" s="59">
        <f t="shared" si="8"/>
        <v>0</v>
      </c>
      <c r="O76" s="59">
        <f t="shared" si="9"/>
        <v>4471430</v>
      </c>
      <c r="P76" s="49"/>
    </row>
    <row r="77" spans="1:16" s="50" customFormat="1" x14ac:dyDescent="0.55000000000000004">
      <c r="A77" s="62">
        <v>71</v>
      </c>
      <c r="B77" s="67">
        <v>5104040103</v>
      </c>
      <c r="C77" s="67" t="s">
        <v>101</v>
      </c>
      <c r="D77" s="58">
        <f>+ศาลายา!D77+จักรวรรดิ!D77+เพาะช่าง!D77+วังไกล!D77</f>
        <v>0</v>
      </c>
      <c r="E77" s="58">
        <f>+ศาลายา!E77+จักรวรรดิ!E77+เพาะช่าง!E77+วังไกล!E77</f>
        <v>0</v>
      </c>
      <c r="F77" s="59">
        <f t="shared" si="5"/>
        <v>0</v>
      </c>
      <c r="G77" s="58">
        <f>+ศาลายา!G77+จักรวรรดิ!G77+เพาะช่าง!G77+วังไกล!G77</f>
        <v>0</v>
      </c>
      <c r="H77" s="58">
        <f>+ศาลายา!H77+จักรวรรดิ!H77+เพาะช่าง!H77+วังไกล!H77</f>
        <v>0</v>
      </c>
      <c r="I77" s="58">
        <f t="shared" si="6"/>
        <v>0</v>
      </c>
      <c r="J77" s="59">
        <f>+ศาลายา!J77+จักรวรรดิ!J77+เพาะช่าง!J77</f>
        <v>0</v>
      </c>
      <c r="K77" s="59">
        <f t="shared" si="7"/>
        <v>0</v>
      </c>
      <c r="L77" s="59">
        <f>+ศาลายา!L77+จักรวรรดิ!L77+เพาะช่าง!L77</f>
        <v>0</v>
      </c>
      <c r="M77" s="59">
        <f>+ศาลายา!M77+จักรวรรดิ!M77+เพาะช่าง!M77</f>
        <v>0</v>
      </c>
      <c r="N77" s="59">
        <f t="shared" si="8"/>
        <v>0</v>
      </c>
      <c r="O77" s="59">
        <f t="shared" si="9"/>
        <v>0</v>
      </c>
      <c r="P77" s="49"/>
    </row>
    <row r="78" spans="1:16" s="50" customFormat="1" x14ac:dyDescent="0.55000000000000004">
      <c r="A78" s="62">
        <v>72</v>
      </c>
      <c r="B78" s="67">
        <v>5105010160</v>
      </c>
      <c r="C78" s="67" t="s">
        <v>102</v>
      </c>
      <c r="D78" s="58">
        <f>+ศาลายา!D78+จักรวรรดิ!D78+เพาะช่าง!D78+วังไกล!D78</f>
        <v>0</v>
      </c>
      <c r="E78" s="58">
        <f>+ศาลายา!E78+จักรวรรดิ!E78+เพาะช่าง!E78+วังไกล!E78</f>
        <v>0</v>
      </c>
      <c r="F78" s="59">
        <f t="shared" si="5"/>
        <v>0</v>
      </c>
      <c r="G78" s="58">
        <f>+ศาลายา!G78+จักรวรรดิ!G78+เพาะช่าง!G78+วังไกล!G78</f>
        <v>0</v>
      </c>
      <c r="H78" s="58">
        <f>+ศาลายา!H78+จักรวรรดิ!H78+เพาะช่าง!H78+วังไกล!H78</f>
        <v>0</v>
      </c>
      <c r="I78" s="58">
        <f t="shared" si="6"/>
        <v>0</v>
      </c>
      <c r="J78" s="59">
        <f>+ศาลายา!J78+จักรวรรดิ!J78+เพาะช่าง!J78</f>
        <v>0</v>
      </c>
      <c r="K78" s="59">
        <f t="shared" si="7"/>
        <v>0</v>
      </c>
      <c r="L78" s="59">
        <f>+ศาลายา!L78+จักรวรรดิ!L78+เพาะช่าง!L78</f>
        <v>0</v>
      </c>
      <c r="M78" s="59">
        <f>+ศาลายา!M78+จักรวรรดิ!M78+เพาะช่าง!M78</f>
        <v>0</v>
      </c>
      <c r="N78" s="59">
        <f t="shared" si="8"/>
        <v>0</v>
      </c>
      <c r="O78" s="59">
        <f t="shared" si="9"/>
        <v>0</v>
      </c>
      <c r="P78" s="49"/>
    </row>
    <row r="79" spans="1:16" s="50" customFormat="1" x14ac:dyDescent="0.55000000000000004">
      <c r="A79" s="62">
        <v>73</v>
      </c>
      <c r="B79" s="67">
        <v>5105010161</v>
      </c>
      <c r="C79" s="67" t="s">
        <v>103</v>
      </c>
      <c r="D79" s="58">
        <f>+ศาลายา!D79+จักรวรรดิ!D79+เพาะช่าง!D79+วังไกล!D79</f>
        <v>0</v>
      </c>
      <c r="E79" s="58">
        <f>+ศาลายา!E79+จักรวรรดิ!E79+เพาะช่าง!E79+วังไกล!E79</f>
        <v>0</v>
      </c>
      <c r="F79" s="59">
        <f t="shared" si="5"/>
        <v>0</v>
      </c>
      <c r="G79" s="58">
        <f>+ศาลายา!G79+จักรวรรดิ!G79+เพาะช่าง!G79+วังไกล!G79</f>
        <v>6819155.7599999998</v>
      </c>
      <c r="H79" s="58">
        <f>+ศาลายา!H79+จักรวรรดิ!H79+เพาะช่าง!H79+วังไกล!H79</f>
        <v>2950757.48</v>
      </c>
      <c r="I79" s="58">
        <f t="shared" si="6"/>
        <v>9769913.2400000002</v>
      </c>
      <c r="J79" s="59">
        <f>+ศาลายา!J79+จักรวรรดิ!J79+เพาะช่าง!J79</f>
        <v>0</v>
      </c>
      <c r="K79" s="59">
        <f t="shared" si="7"/>
        <v>9769913.2400000002</v>
      </c>
      <c r="L79" s="59">
        <f>+ศาลายา!L79+จักรวรรดิ!L79+เพาะช่าง!L79</f>
        <v>0</v>
      </c>
      <c r="M79" s="59">
        <f>+ศาลายา!M79+จักรวรรดิ!M79+เพาะช่าง!M79</f>
        <v>0</v>
      </c>
      <c r="N79" s="59">
        <f t="shared" si="8"/>
        <v>0</v>
      </c>
      <c r="O79" s="59">
        <f t="shared" si="9"/>
        <v>9769913.2400000002</v>
      </c>
      <c r="P79" s="49"/>
    </row>
    <row r="80" spans="1:16" s="2" customFormat="1" x14ac:dyDescent="0.55000000000000004">
      <c r="A80" s="51">
        <v>74</v>
      </c>
      <c r="B80" s="52">
        <v>5105010164</v>
      </c>
      <c r="C80" s="52" t="s">
        <v>130</v>
      </c>
      <c r="D80" s="58">
        <f>+ศาลายา!D80+จักรวรรดิ!D80+เพาะช่าง!D80+วังไกล!D80</f>
        <v>0</v>
      </c>
      <c r="E80" s="58">
        <f>+ศาลายา!E80+จักรวรรดิ!E80+เพาะช่าง!E80+วังไกล!E80</f>
        <v>0</v>
      </c>
      <c r="F80" s="59">
        <f t="shared" si="5"/>
        <v>0</v>
      </c>
      <c r="G80" s="58">
        <f>+ศาลายา!G80+จักรวรรดิ!G80+เพาะช่าง!G80+วังไกล!G80</f>
        <v>0</v>
      </c>
      <c r="H80" s="58">
        <f>+ศาลายา!H80+จักรวรรดิ!H80+เพาะช่าง!H80+วังไกล!H80</f>
        <v>0</v>
      </c>
      <c r="I80" s="58">
        <f t="shared" si="6"/>
        <v>0</v>
      </c>
      <c r="J80" s="59">
        <f>+ศาลายา!J80+จักรวรรดิ!J80+เพาะช่าง!J80</f>
        <v>0</v>
      </c>
      <c r="K80" s="59">
        <f t="shared" si="7"/>
        <v>0</v>
      </c>
      <c r="L80" s="59">
        <f>+ศาลายา!L80+จักรวรรดิ!L80+เพาะช่าง!L80</f>
        <v>0</v>
      </c>
      <c r="M80" s="59">
        <f>+ศาลายา!M80+จักรวรรดิ!M80+เพาะช่าง!M80</f>
        <v>0</v>
      </c>
      <c r="N80" s="59">
        <f t="shared" si="8"/>
        <v>0</v>
      </c>
      <c r="O80" s="59">
        <f t="shared" si="9"/>
        <v>0</v>
      </c>
      <c r="P80" s="12"/>
    </row>
    <row r="81" spans="1:15" x14ac:dyDescent="0.55000000000000004">
      <c r="A81" s="51">
        <v>75</v>
      </c>
      <c r="B81" s="52">
        <v>5107010101</v>
      </c>
      <c r="C81" s="52" t="s">
        <v>104</v>
      </c>
      <c r="D81" s="58">
        <f>+ศาลายา!D81+จักรวรรดิ!D81+เพาะช่าง!D81+วังไกล!D81</f>
        <v>0</v>
      </c>
      <c r="E81" s="58">
        <f>+ศาลายา!E81+จักรวรรดิ!E81+เพาะช่าง!E81+วังไกล!E81</f>
        <v>0</v>
      </c>
      <c r="F81" s="59">
        <f t="shared" si="5"/>
        <v>0</v>
      </c>
      <c r="G81" s="58">
        <f>+ศาลายา!G81+จักรวรรดิ!G81+เพาะช่าง!G81+วังไกล!G81</f>
        <v>0</v>
      </c>
      <c r="H81" s="58">
        <f>+ศาลายา!H81+จักรวรรดิ!H81+เพาะช่าง!H81+วังไกล!H81</f>
        <v>0</v>
      </c>
      <c r="I81" s="58">
        <f t="shared" si="6"/>
        <v>0</v>
      </c>
      <c r="J81" s="59">
        <f>+ศาลายา!J81+จักรวรรดิ!J81+เพาะช่าง!J81</f>
        <v>0</v>
      </c>
      <c r="K81" s="59">
        <f t="shared" si="7"/>
        <v>0</v>
      </c>
      <c r="L81" s="59">
        <f>+ศาลายา!L81+จักรวรรดิ!L81+เพาะช่าง!L81</f>
        <v>0</v>
      </c>
      <c r="M81" s="59">
        <f>+ศาลายา!M81+จักรวรรดิ!M81+เพาะช่าง!M81</f>
        <v>0</v>
      </c>
      <c r="N81" s="59">
        <f t="shared" si="8"/>
        <v>0</v>
      </c>
      <c r="O81" s="59">
        <f t="shared" si="9"/>
        <v>0</v>
      </c>
    </row>
    <row r="82" spans="1:15" x14ac:dyDescent="0.55000000000000004">
      <c r="A82" s="51">
        <v>76</v>
      </c>
      <c r="B82" s="52">
        <v>5107010113</v>
      </c>
      <c r="C82" s="52" t="s">
        <v>131</v>
      </c>
      <c r="D82" s="58">
        <f>+ศาลายา!D82+จักรวรรดิ!D82+เพาะช่าง!D82+วังไกล!D82</f>
        <v>0</v>
      </c>
      <c r="E82" s="58">
        <f>+ศาลายา!E82+จักรวรรดิ!E82+เพาะช่าง!E82+วังไกล!E82</f>
        <v>0</v>
      </c>
      <c r="F82" s="59">
        <f t="shared" si="5"/>
        <v>0</v>
      </c>
      <c r="G82" s="58">
        <f>+ศาลายา!G82+จักรวรรดิ!G82+เพาะช่าง!G82+วังไกล!G82</f>
        <v>0</v>
      </c>
      <c r="H82" s="58">
        <f>+ศาลายา!H82+จักรวรรดิ!H82+เพาะช่าง!H82+วังไกล!H82</f>
        <v>0</v>
      </c>
      <c r="I82" s="58">
        <f t="shared" si="6"/>
        <v>0</v>
      </c>
      <c r="J82" s="59">
        <f>+ศาลายา!J82+จักรวรรดิ!J82+เพาะช่าง!J82</f>
        <v>0</v>
      </c>
      <c r="K82" s="59">
        <f t="shared" si="7"/>
        <v>0</v>
      </c>
      <c r="L82" s="59">
        <f>+ศาลายา!L82+จักรวรรดิ!L82+เพาะช่าง!L82</f>
        <v>0</v>
      </c>
      <c r="M82" s="59">
        <f>+ศาลายา!M82+จักรวรรดิ!M82+เพาะช่าง!M82</f>
        <v>0</v>
      </c>
      <c r="N82" s="59">
        <f t="shared" si="8"/>
        <v>0</v>
      </c>
      <c r="O82" s="59">
        <f t="shared" si="9"/>
        <v>0</v>
      </c>
    </row>
    <row r="83" spans="1:15" x14ac:dyDescent="0.55000000000000004">
      <c r="A83" s="51">
        <v>77</v>
      </c>
      <c r="B83" s="52">
        <v>5107010199</v>
      </c>
      <c r="C83" s="52" t="s">
        <v>105</v>
      </c>
      <c r="D83" s="58">
        <f>+ศาลายา!D83+จักรวรรดิ!D83+เพาะช่าง!D83+วังไกล!D83</f>
        <v>0</v>
      </c>
      <c r="E83" s="58">
        <f>+ศาลายา!E83+จักรวรรดิ!E83+เพาะช่าง!E83+วังไกล!E83</f>
        <v>0</v>
      </c>
      <c r="F83" s="59">
        <f t="shared" si="5"/>
        <v>0</v>
      </c>
      <c r="G83" s="58">
        <f>+ศาลายา!G83+จักรวรรดิ!G83+เพาะช่าง!G83+วังไกล!G83</f>
        <v>0</v>
      </c>
      <c r="H83" s="58">
        <f>+ศาลายา!H83+จักรวรรดิ!H83+เพาะช่าง!H83+วังไกล!H83</f>
        <v>0</v>
      </c>
      <c r="I83" s="58">
        <f t="shared" si="6"/>
        <v>0</v>
      </c>
      <c r="J83" s="59">
        <f>+ศาลายา!J83+จักรวรรดิ!J83+เพาะช่าง!J83</f>
        <v>0</v>
      </c>
      <c r="K83" s="59">
        <f t="shared" si="7"/>
        <v>0</v>
      </c>
      <c r="L83" s="59">
        <f>+ศาลายา!L83+จักรวรรดิ!L83+เพาะช่าง!L83</f>
        <v>0</v>
      </c>
      <c r="M83" s="59">
        <f>+ศาลายา!M83+จักรวรรดิ!M83+เพาะช่าง!M83</f>
        <v>0</v>
      </c>
      <c r="N83" s="59">
        <f t="shared" si="8"/>
        <v>0</v>
      </c>
      <c r="O83" s="59">
        <f t="shared" si="9"/>
        <v>0</v>
      </c>
    </row>
    <row r="84" spans="1:15" x14ac:dyDescent="0.55000000000000004">
      <c r="A84" s="51">
        <v>78</v>
      </c>
      <c r="B84" s="52">
        <v>5107030101</v>
      </c>
      <c r="C84" s="52" t="s">
        <v>106</v>
      </c>
      <c r="D84" s="58">
        <f>+ศาลายา!D84+จักรวรรดิ!D84+เพาะช่าง!D84+วังไกล!D84</f>
        <v>0</v>
      </c>
      <c r="E84" s="58">
        <f>+ศาลายา!E84+จักรวรรดิ!E84+เพาะช่าง!E84+วังไกล!E84</f>
        <v>0</v>
      </c>
      <c r="F84" s="59">
        <f t="shared" si="5"/>
        <v>0</v>
      </c>
      <c r="G84" s="58">
        <f>+ศาลายา!G84+จักรวรรดิ!G84+เพาะช่าง!G84+วังไกล!G84</f>
        <v>0</v>
      </c>
      <c r="H84" s="58">
        <f>+ศาลายา!H84+จักรวรรดิ!H84+เพาะช่าง!H84+วังไกล!H84</f>
        <v>0</v>
      </c>
      <c r="I84" s="58">
        <f t="shared" si="6"/>
        <v>0</v>
      </c>
      <c r="J84" s="59">
        <f>+ศาลายา!J84+จักรวรรดิ!J84+เพาะช่าง!J84</f>
        <v>0</v>
      </c>
      <c r="K84" s="59">
        <f t="shared" si="7"/>
        <v>0</v>
      </c>
      <c r="L84" s="59">
        <f>+ศาลายา!L84+จักรวรรดิ!L84+เพาะช่าง!L84</f>
        <v>0</v>
      </c>
      <c r="M84" s="59">
        <f>+ศาลายา!M84+จักรวรรดิ!M84+เพาะช่าง!M84</f>
        <v>0</v>
      </c>
      <c r="N84" s="59">
        <f t="shared" si="8"/>
        <v>0</v>
      </c>
      <c r="O84" s="59">
        <f t="shared" si="9"/>
        <v>0</v>
      </c>
    </row>
    <row r="85" spans="1:15" x14ac:dyDescent="0.55000000000000004">
      <c r="A85" s="51">
        <v>79</v>
      </c>
      <c r="B85" s="52">
        <v>5108010101</v>
      </c>
      <c r="C85" s="52" t="s">
        <v>107</v>
      </c>
      <c r="D85" s="58">
        <f>+ศาลายา!D85+จักรวรรดิ!D85+เพาะช่าง!D85+วังไกล!D85</f>
        <v>0</v>
      </c>
      <c r="E85" s="58">
        <f>+ศาลายา!E85+จักรวรรดิ!E85+เพาะช่าง!E85+วังไกล!E85</f>
        <v>0</v>
      </c>
      <c r="F85" s="59">
        <f t="shared" si="5"/>
        <v>0</v>
      </c>
      <c r="G85" s="58">
        <f>+ศาลายา!G85+จักรวรรดิ!G85+เพาะช่าง!G85+วังไกล!G85</f>
        <v>0</v>
      </c>
      <c r="H85" s="58">
        <f>+ศาลายา!H85+จักรวรรดิ!H85+เพาะช่าง!H85+วังไกล!H85</f>
        <v>0</v>
      </c>
      <c r="I85" s="58">
        <f t="shared" si="6"/>
        <v>0</v>
      </c>
      <c r="J85" s="59">
        <f>+ศาลายา!J85+จักรวรรดิ!J85+เพาะช่าง!J85</f>
        <v>0</v>
      </c>
      <c r="K85" s="59">
        <f t="shared" si="7"/>
        <v>0</v>
      </c>
      <c r="L85" s="59">
        <f>+ศาลายา!L85+จักรวรรดิ!L85+เพาะช่าง!L85</f>
        <v>0</v>
      </c>
      <c r="M85" s="59">
        <f>+ศาลายา!M85+จักรวรรดิ!M85+เพาะช่าง!M85</f>
        <v>0</v>
      </c>
      <c r="N85" s="59">
        <f t="shared" si="8"/>
        <v>0</v>
      </c>
      <c r="O85" s="59">
        <f t="shared" si="9"/>
        <v>0</v>
      </c>
    </row>
    <row r="86" spans="1:15" x14ac:dyDescent="0.55000000000000004">
      <c r="A86" s="51">
        <v>80</v>
      </c>
      <c r="B86" s="52">
        <v>5202010105</v>
      </c>
      <c r="C86" s="52" t="s">
        <v>132</v>
      </c>
      <c r="D86" s="58">
        <f>+ศาลายา!D86+จักรวรรดิ!D86+เพาะช่าง!D86+วังไกล!D86</f>
        <v>0</v>
      </c>
      <c r="E86" s="58">
        <f>+ศาลายา!E86+จักรวรรดิ!E86+เพาะช่าง!E86+วังไกล!E86</f>
        <v>0</v>
      </c>
      <c r="F86" s="59">
        <f t="shared" si="5"/>
        <v>0</v>
      </c>
      <c r="G86" s="58">
        <f>+ศาลายา!G86+จักรวรรดิ!G86+เพาะช่าง!G86+วังไกล!G86</f>
        <v>0</v>
      </c>
      <c r="H86" s="58">
        <f>+ศาลายา!H86+จักรวรรดิ!H86+เพาะช่าง!H86+วังไกล!H86</f>
        <v>0</v>
      </c>
      <c r="I86" s="58">
        <f t="shared" si="6"/>
        <v>0</v>
      </c>
      <c r="J86" s="59">
        <f>+ศาลายา!J86+จักรวรรดิ!J86+เพาะช่าง!J86</f>
        <v>0</v>
      </c>
      <c r="K86" s="59">
        <f t="shared" si="7"/>
        <v>0</v>
      </c>
      <c r="L86" s="59">
        <f>+ศาลายา!L86+จักรวรรดิ!L86+เพาะช่าง!L86</f>
        <v>0</v>
      </c>
      <c r="M86" s="59">
        <f>+ศาลายา!M86+จักรวรรดิ!M86+เพาะช่าง!M86</f>
        <v>0</v>
      </c>
      <c r="N86" s="59">
        <f t="shared" si="8"/>
        <v>0</v>
      </c>
      <c r="O86" s="59">
        <f t="shared" si="9"/>
        <v>0</v>
      </c>
    </row>
    <row r="87" spans="1:15" x14ac:dyDescent="0.55000000000000004">
      <c r="A87" s="51">
        <v>81</v>
      </c>
      <c r="B87" s="52">
        <v>5203010110</v>
      </c>
      <c r="C87" s="52" t="s">
        <v>133</v>
      </c>
      <c r="D87" s="58">
        <f>+ศาลายา!D87+จักรวรรดิ!D87+เพาะช่าง!D87+วังไกล!D87</f>
        <v>0</v>
      </c>
      <c r="E87" s="58">
        <f>+ศาลายา!E87+จักรวรรดิ!E87+เพาะช่าง!E87+วังไกล!E87</f>
        <v>0</v>
      </c>
      <c r="F87" s="59">
        <f t="shared" si="5"/>
        <v>0</v>
      </c>
      <c r="G87" s="58">
        <f>+ศาลายา!G87+จักรวรรดิ!G87+เพาะช่าง!G87+วังไกล!G87</f>
        <v>0</v>
      </c>
      <c r="H87" s="58">
        <f>+ศาลายา!H87+จักรวรรดิ!H87+เพาะช่าง!H87+วังไกล!H87</f>
        <v>0</v>
      </c>
      <c r="I87" s="58">
        <f t="shared" si="6"/>
        <v>0</v>
      </c>
      <c r="J87" s="59">
        <f>+ศาลายา!J87+จักรวรรดิ!J87+เพาะช่าง!J87</f>
        <v>0</v>
      </c>
      <c r="K87" s="59">
        <f t="shared" si="7"/>
        <v>0</v>
      </c>
      <c r="L87" s="59">
        <f>+ศาลายา!L87+จักรวรรดิ!L87+เพาะช่าง!L87</f>
        <v>0</v>
      </c>
      <c r="M87" s="59">
        <f>+ศาลายา!M87+จักรวรรดิ!M87+เพาะช่าง!M87</f>
        <v>0</v>
      </c>
      <c r="N87" s="59">
        <f t="shared" si="8"/>
        <v>0</v>
      </c>
      <c r="O87" s="59">
        <f t="shared" si="9"/>
        <v>0</v>
      </c>
    </row>
    <row r="88" spans="1:15" x14ac:dyDescent="0.55000000000000004">
      <c r="A88" s="51">
        <v>82</v>
      </c>
      <c r="B88" s="52">
        <v>5203010141</v>
      </c>
      <c r="C88" s="52" t="s">
        <v>134</v>
      </c>
      <c r="D88" s="58">
        <f>+ศาลายา!D88+จักรวรรดิ!D88+เพาะช่าง!D88+วังไกล!D88</f>
        <v>0</v>
      </c>
      <c r="E88" s="58">
        <f>+ศาลายา!E88+จักรวรรดิ!E88+เพาะช่าง!E88+วังไกล!E88</f>
        <v>0</v>
      </c>
      <c r="F88" s="59">
        <f t="shared" si="5"/>
        <v>0</v>
      </c>
      <c r="G88" s="58">
        <f>+ศาลายา!G88+จักรวรรดิ!G88+เพาะช่าง!G88+วังไกล!G88</f>
        <v>0</v>
      </c>
      <c r="H88" s="58">
        <f>+ศาลายา!H88+จักรวรรดิ!H88+เพาะช่าง!H88+วังไกล!H88</f>
        <v>0</v>
      </c>
      <c r="I88" s="58">
        <f t="shared" si="6"/>
        <v>0</v>
      </c>
      <c r="J88" s="59">
        <f>+ศาลายา!J88+จักรวรรดิ!J88+เพาะช่าง!J88</f>
        <v>0</v>
      </c>
      <c r="K88" s="59">
        <f t="shared" si="7"/>
        <v>0</v>
      </c>
      <c r="L88" s="59">
        <f>+ศาลายา!L88+จักรวรรดิ!L88+เพาะช่าง!L88</f>
        <v>0</v>
      </c>
      <c r="M88" s="59">
        <f>+ศาลายา!M88+จักรวรรดิ!M88+เพาะช่าง!M88</f>
        <v>0</v>
      </c>
      <c r="N88" s="59">
        <f t="shared" si="8"/>
        <v>0</v>
      </c>
      <c r="O88" s="59">
        <f t="shared" si="9"/>
        <v>0</v>
      </c>
    </row>
    <row r="89" spans="1:15" x14ac:dyDescent="0.55000000000000004">
      <c r="A89" s="51">
        <v>83</v>
      </c>
      <c r="B89" s="52">
        <v>5209010112</v>
      </c>
      <c r="C89" s="52" t="s">
        <v>108</v>
      </c>
      <c r="D89" s="58">
        <f>+ศาลายา!D89+จักรวรรดิ!D89+เพาะช่าง!D89+วังไกล!D89</f>
        <v>0</v>
      </c>
      <c r="E89" s="58">
        <f>+ศาลายา!E89+จักรวรรดิ!E89+เพาะช่าง!E89+วังไกล!E89</f>
        <v>0</v>
      </c>
      <c r="F89" s="59">
        <f t="shared" si="5"/>
        <v>0</v>
      </c>
      <c r="G89" s="58">
        <f>+ศาลายา!G89+จักรวรรดิ!G89+เพาะช่าง!G89+วังไกล!G89</f>
        <v>0</v>
      </c>
      <c r="H89" s="58">
        <f>+ศาลายา!H89+จักรวรรดิ!H89+เพาะช่าง!H89+วังไกล!H89</f>
        <v>0</v>
      </c>
      <c r="I89" s="58">
        <f t="shared" si="6"/>
        <v>0</v>
      </c>
      <c r="J89" s="59">
        <f>+ศาลายา!J89+จักรวรรดิ!J89+เพาะช่าง!J89</f>
        <v>0</v>
      </c>
      <c r="K89" s="59">
        <f t="shared" si="7"/>
        <v>0</v>
      </c>
      <c r="L89" s="59">
        <f>+ศาลายา!L89+จักรวรรดิ!L89+เพาะช่าง!L89</f>
        <v>0</v>
      </c>
      <c r="M89" s="59">
        <f>+ศาลายา!M89+จักรวรรดิ!M89+เพาะช่าง!M89</f>
        <v>0</v>
      </c>
      <c r="N89" s="59">
        <f t="shared" si="8"/>
        <v>0</v>
      </c>
      <c r="O89" s="59">
        <f t="shared" si="9"/>
        <v>0</v>
      </c>
    </row>
    <row r="90" spans="1:15" x14ac:dyDescent="0.55000000000000004">
      <c r="A90" s="51">
        <v>84</v>
      </c>
      <c r="B90" s="52">
        <v>5210010102</v>
      </c>
      <c r="C90" s="52" t="s">
        <v>109</v>
      </c>
      <c r="D90" s="58">
        <f>+ศาลายา!D90+จักรวรรดิ!D90+เพาะช่าง!D90+วังไกล!D90</f>
        <v>0</v>
      </c>
      <c r="E90" s="58">
        <f>+ศาลายา!E90+จักรวรรดิ!E90+เพาะช่าง!E90+วังไกล!E90</f>
        <v>0</v>
      </c>
      <c r="F90" s="59">
        <f t="shared" si="5"/>
        <v>0</v>
      </c>
      <c r="G90" s="58">
        <f>+ศาลายา!G90+จักรวรรดิ!G90+เพาะช่าง!G90+วังไกล!G90</f>
        <v>0</v>
      </c>
      <c r="H90" s="58">
        <f>+ศาลายา!H90+จักรวรรดิ!H90+เพาะช่าง!H90+วังไกล!H90</f>
        <v>0</v>
      </c>
      <c r="I90" s="58">
        <f t="shared" si="6"/>
        <v>0</v>
      </c>
      <c r="J90" s="59">
        <f>+ศาลายา!J90+จักรวรรดิ!J90+เพาะช่าง!J90</f>
        <v>0</v>
      </c>
      <c r="K90" s="59">
        <f t="shared" si="7"/>
        <v>0</v>
      </c>
      <c r="L90" s="59">
        <f>+ศาลายา!L90+จักรวรรดิ!L90+เพาะช่าง!L90</f>
        <v>0</v>
      </c>
      <c r="M90" s="59">
        <f>+ศาลายา!M90+จักรวรรดิ!M90+เพาะช่าง!M90</f>
        <v>0</v>
      </c>
      <c r="N90" s="59">
        <f t="shared" si="8"/>
        <v>0</v>
      </c>
      <c r="O90" s="59">
        <f t="shared" si="9"/>
        <v>0</v>
      </c>
    </row>
    <row r="91" spans="1:15" x14ac:dyDescent="0.55000000000000004">
      <c r="A91" s="51">
        <v>85</v>
      </c>
      <c r="B91" s="52">
        <v>5210010103</v>
      </c>
      <c r="C91" s="52" t="s">
        <v>110</v>
      </c>
      <c r="D91" s="58">
        <f>+ศาลายา!D91+จักรวรรดิ!D91+เพาะช่าง!D91+วังไกล!D91</f>
        <v>0</v>
      </c>
      <c r="E91" s="58">
        <f>+ศาลายา!E91+จักรวรรดิ!E91+เพาะช่าง!E91+วังไกล!E91</f>
        <v>0</v>
      </c>
      <c r="F91" s="59">
        <f t="shared" si="5"/>
        <v>0</v>
      </c>
      <c r="G91" s="58">
        <f>+ศาลายา!G91+จักรวรรดิ!G91+เพาะช่าง!G91+วังไกล!G91</f>
        <v>0</v>
      </c>
      <c r="H91" s="58">
        <f>+ศาลายา!H91+จักรวรรดิ!H91+เพาะช่าง!H91+วังไกล!H91</f>
        <v>0</v>
      </c>
      <c r="I91" s="58">
        <f t="shared" si="6"/>
        <v>0</v>
      </c>
      <c r="J91" s="59">
        <f>+ศาลายา!J91+จักรวรรดิ!J91+เพาะช่าง!J91</f>
        <v>0</v>
      </c>
      <c r="K91" s="59">
        <f t="shared" si="7"/>
        <v>0</v>
      </c>
      <c r="L91" s="59">
        <f>+ศาลายา!L91+จักรวรรดิ!L91+เพาะช่าง!L91</f>
        <v>0</v>
      </c>
      <c r="M91" s="59">
        <f>+ศาลายา!M91+จักรวรรดิ!M91+เพาะช่าง!M91</f>
        <v>0</v>
      </c>
      <c r="N91" s="59">
        <f t="shared" si="8"/>
        <v>0</v>
      </c>
      <c r="O91" s="59">
        <f t="shared" si="9"/>
        <v>0</v>
      </c>
    </row>
    <row r="92" spans="1:15" x14ac:dyDescent="0.55000000000000004">
      <c r="A92" s="51">
        <v>86</v>
      </c>
      <c r="B92" s="52">
        <v>5210010105</v>
      </c>
      <c r="C92" s="52" t="s">
        <v>111</v>
      </c>
      <c r="D92" s="58">
        <f>+ศาลายา!D92+จักรวรรดิ!D92+เพาะช่าง!D92+วังไกล!D92</f>
        <v>0</v>
      </c>
      <c r="E92" s="58">
        <f>+ศาลายา!E92+จักรวรรดิ!E92+เพาะช่าง!E92+วังไกล!E92</f>
        <v>0</v>
      </c>
      <c r="F92" s="59">
        <f t="shared" si="5"/>
        <v>0</v>
      </c>
      <c r="G92" s="58">
        <f>+ศาลายา!G92+จักรวรรดิ!G92+เพาะช่าง!G92+วังไกล!G92</f>
        <v>0</v>
      </c>
      <c r="H92" s="58">
        <f>+ศาลายา!H92+จักรวรรดิ!H92+เพาะช่าง!H92+วังไกล!H92</f>
        <v>0</v>
      </c>
      <c r="I92" s="58">
        <f t="shared" si="6"/>
        <v>0</v>
      </c>
      <c r="J92" s="59">
        <f>+ศาลายา!J92+จักรวรรดิ!J92+เพาะช่าง!J92</f>
        <v>0</v>
      </c>
      <c r="K92" s="59">
        <f t="shared" si="7"/>
        <v>0</v>
      </c>
      <c r="L92" s="59">
        <f>+ศาลายา!L92+จักรวรรดิ!L92+เพาะช่าง!L92</f>
        <v>0</v>
      </c>
      <c r="M92" s="59">
        <f>+ศาลายา!M92+จักรวรรดิ!M92+เพาะช่าง!M92</f>
        <v>0</v>
      </c>
      <c r="N92" s="59">
        <f t="shared" si="8"/>
        <v>0</v>
      </c>
      <c r="O92" s="59">
        <f t="shared" si="9"/>
        <v>0</v>
      </c>
    </row>
    <row r="93" spans="1:15" x14ac:dyDescent="0.55000000000000004">
      <c r="A93" s="51">
        <v>87</v>
      </c>
      <c r="B93" s="52">
        <v>5210010106</v>
      </c>
      <c r="C93" s="52" t="s">
        <v>135</v>
      </c>
      <c r="D93" s="58">
        <f>+ศาลายา!D93+จักรวรรดิ!D93+เพาะช่าง!D93+วังไกล!D93</f>
        <v>0</v>
      </c>
      <c r="E93" s="58">
        <f>+ศาลายา!E93+จักรวรรดิ!E93+เพาะช่าง!E93+วังไกล!E93</f>
        <v>0</v>
      </c>
      <c r="F93" s="59">
        <f t="shared" si="5"/>
        <v>0</v>
      </c>
      <c r="G93" s="58">
        <f>+ศาลายา!G93+จักรวรรดิ!G93+เพาะช่าง!G93+วังไกล!G93</f>
        <v>0</v>
      </c>
      <c r="H93" s="58">
        <f>+ศาลายา!H93+จักรวรรดิ!H93+เพาะช่าง!H93+วังไกล!H93</f>
        <v>0</v>
      </c>
      <c r="I93" s="58">
        <f t="shared" si="6"/>
        <v>0</v>
      </c>
      <c r="J93" s="59">
        <f>+ศาลายา!J93+จักรวรรดิ!J93+เพาะช่าง!J93</f>
        <v>0</v>
      </c>
      <c r="K93" s="59">
        <f t="shared" si="7"/>
        <v>0</v>
      </c>
      <c r="L93" s="59">
        <f>+ศาลายา!L93+จักรวรรดิ!L93+เพาะช่าง!L93</f>
        <v>0</v>
      </c>
      <c r="M93" s="59">
        <f>+ศาลายา!M93+จักรวรรดิ!M93+เพาะช่าง!M93</f>
        <v>0</v>
      </c>
      <c r="N93" s="59">
        <f t="shared" si="8"/>
        <v>0</v>
      </c>
      <c r="O93" s="59">
        <f t="shared" si="9"/>
        <v>0</v>
      </c>
    </row>
    <row r="94" spans="1:15" x14ac:dyDescent="0.55000000000000004">
      <c r="A94" s="51">
        <v>88</v>
      </c>
      <c r="B94" s="52">
        <v>5210010118</v>
      </c>
      <c r="C94" s="52" t="s">
        <v>136</v>
      </c>
      <c r="D94" s="58">
        <f>+ศาลายา!D94+จักรวรรดิ!D94+เพาะช่าง!D94+วังไกล!D94</f>
        <v>0</v>
      </c>
      <c r="E94" s="58">
        <f>+ศาลายา!E94+จักรวรรดิ!E94+เพาะช่าง!E94+วังไกล!E94</f>
        <v>0</v>
      </c>
      <c r="F94" s="59">
        <f t="shared" si="5"/>
        <v>0</v>
      </c>
      <c r="G94" s="58">
        <f>+ศาลายา!G94+จักรวรรดิ!G94+เพาะช่าง!G94+วังไกล!G94</f>
        <v>0</v>
      </c>
      <c r="H94" s="58">
        <f>+ศาลายา!H94+จักรวรรดิ!H94+เพาะช่าง!H94+วังไกล!H94</f>
        <v>0</v>
      </c>
      <c r="I94" s="58">
        <f t="shared" si="6"/>
        <v>0</v>
      </c>
      <c r="J94" s="59">
        <f>+ศาลายา!J94+จักรวรรดิ!J94+เพาะช่าง!J94</f>
        <v>0</v>
      </c>
      <c r="K94" s="59">
        <f t="shared" si="7"/>
        <v>0</v>
      </c>
      <c r="L94" s="59">
        <f>+ศาลายา!L94+จักรวรรดิ!L94+เพาะช่าง!L94</f>
        <v>0</v>
      </c>
      <c r="M94" s="59">
        <f>+ศาลายา!M94+จักรวรรดิ!M94+เพาะช่าง!M94</f>
        <v>0</v>
      </c>
      <c r="N94" s="59">
        <f t="shared" si="8"/>
        <v>0</v>
      </c>
      <c r="O94" s="59">
        <f t="shared" si="9"/>
        <v>0</v>
      </c>
    </row>
    <row r="95" spans="1:15" x14ac:dyDescent="0.55000000000000004">
      <c r="A95" s="51">
        <v>89</v>
      </c>
      <c r="B95" s="52">
        <v>5210010121</v>
      </c>
      <c r="C95" s="52" t="s">
        <v>137</v>
      </c>
      <c r="D95" s="58">
        <f>+ศาลายา!D95+จักรวรรดิ!D95+เพาะช่าง!D95+วังไกล!D95</f>
        <v>0</v>
      </c>
      <c r="E95" s="58">
        <f>+ศาลายา!E95+จักรวรรดิ!E95+เพาะช่าง!E95+วังไกล!E95</f>
        <v>2487730</v>
      </c>
      <c r="F95" s="59">
        <f t="shared" si="5"/>
        <v>2487730</v>
      </c>
      <c r="G95" s="58">
        <f>+ศาลายา!G95+จักรวรรดิ!G95+เพาะช่าง!G95+วังไกล!G95</f>
        <v>0</v>
      </c>
      <c r="H95" s="58">
        <f>+ศาลายา!H95+จักรวรรดิ!H95+เพาะช่าง!H95+วังไกล!H95</f>
        <v>0</v>
      </c>
      <c r="I95" s="58">
        <f t="shared" si="6"/>
        <v>0</v>
      </c>
      <c r="J95" s="59">
        <f>+ศาลายา!J95+จักรวรรดิ!J95+เพาะช่าง!J95</f>
        <v>0</v>
      </c>
      <c r="K95" s="59">
        <f t="shared" si="7"/>
        <v>2487730</v>
      </c>
      <c r="L95" s="59">
        <f>+ศาลายา!L95+จักรวรรดิ!L95+เพาะช่าง!L95</f>
        <v>0</v>
      </c>
      <c r="M95" s="59">
        <f>+ศาลายา!M95+จักรวรรดิ!M95+เพาะช่าง!M95</f>
        <v>0</v>
      </c>
      <c r="N95" s="59">
        <f t="shared" si="8"/>
        <v>0</v>
      </c>
      <c r="O95" s="59">
        <f t="shared" si="9"/>
        <v>2487730</v>
      </c>
    </row>
    <row r="96" spans="1:15" x14ac:dyDescent="0.55000000000000004">
      <c r="A96" s="51">
        <v>90</v>
      </c>
      <c r="B96" s="52">
        <v>5211010102</v>
      </c>
      <c r="C96" s="52" t="s">
        <v>138</v>
      </c>
      <c r="D96" s="58">
        <f>+ศาลายา!D96+จักรวรรดิ!D96+เพาะช่าง!D96+วังไกล!D96</f>
        <v>0</v>
      </c>
      <c r="E96" s="58">
        <f>+ศาลายา!E96+จักรวรรดิ!E96+เพาะช่าง!E96+วังไกล!E96</f>
        <v>0</v>
      </c>
      <c r="F96" s="59">
        <f t="shared" si="5"/>
        <v>0</v>
      </c>
      <c r="G96" s="58">
        <f>+ศาลายา!G96+จักรวรรดิ!G96+เพาะช่าง!G96+วังไกล!G96</f>
        <v>0</v>
      </c>
      <c r="H96" s="58">
        <f>+ศาลายา!H96+จักรวรรดิ!H96+เพาะช่าง!H96+วังไกล!H96</f>
        <v>0</v>
      </c>
      <c r="I96" s="58">
        <f t="shared" si="6"/>
        <v>0</v>
      </c>
      <c r="J96" s="59">
        <f>+ศาลายา!J96+จักรวรรดิ!J96+เพาะช่าง!J96</f>
        <v>0</v>
      </c>
      <c r="K96" s="59">
        <f t="shared" si="7"/>
        <v>0</v>
      </c>
      <c r="L96" s="59">
        <f>+ศาลายา!L96+จักรวรรดิ!L96+เพาะช่าง!L96</f>
        <v>0</v>
      </c>
      <c r="M96" s="59">
        <f>+ศาลายา!M96+จักรวรรดิ!M96+เพาะช่าง!M96</f>
        <v>0</v>
      </c>
      <c r="N96" s="59">
        <f t="shared" si="8"/>
        <v>0</v>
      </c>
      <c r="O96" s="59">
        <f t="shared" si="9"/>
        <v>0</v>
      </c>
    </row>
    <row r="97" spans="1:16" x14ac:dyDescent="0.55000000000000004">
      <c r="A97" s="51">
        <v>91</v>
      </c>
      <c r="B97" s="52">
        <v>5212010199</v>
      </c>
      <c r="C97" s="52" t="s">
        <v>112</v>
      </c>
      <c r="D97" s="58">
        <f>+ศาลายา!D97+จักรวรรดิ!D97+เพาะช่าง!D97+วังไกล!D97</f>
        <v>0</v>
      </c>
      <c r="E97" s="58">
        <f>+ศาลายา!E97+จักรวรรดิ!E97+เพาะช่าง!E97+วังไกล!E97</f>
        <v>0</v>
      </c>
      <c r="F97" s="59">
        <f t="shared" si="5"/>
        <v>0</v>
      </c>
      <c r="G97" s="58">
        <f>+ศาลายา!G97+จักรวรรดิ!G97+เพาะช่าง!G97+วังไกล!G97</f>
        <v>0</v>
      </c>
      <c r="H97" s="58">
        <f>+ศาลายา!H97+จักรวรรดิ!H97+เพาะช่าง!H97+วังไกล!H97</f>
        <v>0</v>
      </c>
      <c r="I97" s="58">
        <f t="shared" si="6"/>
        <v>0</v>
      </c>
      <c r="J97" s="59">
        <f>+ศาลายา!J97+จักรวรรดิ!J97+เพาะช่าง!J97</f>
        <v>0</v>
      </c>
      <c r="K97" s="59">
        <f t="shared" si="7"/>
        <v>0</v>
      </c>
      <c r="L97" s="59">
        <f>+ศาลายา!L97+จักรวรรดิ!L97+เพาะช่าง!L97</f>
        <v>0</v>
      </c>
      <c r="M97" s="59">
        <f>+ศาลายา!M97+จักรวรรดิ!M97+เพาะช่าง!M97</f>
        <v>0</v>
      </c>
      <c r="N97" s="59">
        <f t="shared" si="8"/>
        <v>0</v>
      </c>
      <c r="O97" s="59">
        <f t="shared" si="9"/>
        <v>0</v>
      </c>
    </row>
    <row r="98" spans="1:16" x14ac:dyDescent="0.55000000000000004">
      <c r="A98" s="51">
        <v>92</v>
      </c>
      <c r="B98" s="52">
        <v>5301010101</v>
      </c>
      <c r="C98" s="52" t="s">
        <v>113</v>
      </c>
      <c r="D98" s="58">
        <f>+ศาลายา!D98+จักรวรรดิ!D98+เพาะช่าง!D98+วังไกล!D98</f>
        <v>0</v>
      </c>
      <c r="E98" s="58">
        <f>+ศาลายา!E98+จักรวรรดิ!E98+เพาะช่าง!E98+วังไกล!E98</f>
        <v>0</v>
      </c>
      <c r="F98" s="59">
        <f t="shared" si="5"/>
        <v>0</v>
      </c>
      <c r="G98" s="58">
        <f>+ศาลายา!G98+จักรวรรดิ!G98+เพาะช่าง!G98+วังไกล!G98</f>
        <v>0</v>
      </c>
      <c r="H98" s="58">
        <f>+ศาลายา!H98+จักรวรรดิ!H98+เพาะช่าง!H98+วังไกล!H98</f>
        <v>0</v>
      </c>
      <c r="I98" s="58">
        <f t="shared" si="6"/>
        <v>0</v>
      </c>
      <c r="J98" s="59">
        <f>+ศาลายา!J98+จักรวรรดิ!J98+เพาะช่าง!J98</f>
        <v>0</v>
      </c>
      <c r="K98" s="59">
        <f t="shared" si="7"/>
        <v>0</v>
      </c>
      <c r="L98" s="59">
        <f>+ศาลายา!L98+จักรวรรดิ!L98+เพาะช่าง!L98</f>
        <v>0</v>
      </c>
      <c r="M98" s="59">
        <f>+ศาลายา!M98+จักรวรรดิ!M98+เพาะช่าง!M98</f>
        <v>0</v>
      </c>
      <c r="N98" s="59">
        <f t="shared" si="8"/>
        <v>0</v>
      </c>
      <c r="O98" s="59">
        <f t="shared" si="9"/>
        <v>0</v>
      </c>
    </row>
    <row r="99" spans="1:16" x14ac:dyDescent="0.55000000000000004">
      <c r="A99" s="69">
        <v>93</v>
      </c>
      <c r="B99" s="70">
        <v>5301010103</v>
      </c>
      <c r="C99" s="70" t="s">
        <v>139</v>
      </c>
      <c r="D99" s="58">
        <f>+ศาลายา!D99+จักรวรรดิ!D99+เพาะช่าง!D99+วังไกล!D99</f>
        <v>0</v>
      </c>
      <c r="E99" s="58">
        <f>+ศาลายา!E99+จักรวรรดิ!E99+เพาะช่าง!E99+วังไกล!E99</f>
        <v>0</v>
      </c>
      <c r="F99" s="59">
        <f t="shared" si="5"/>
        <v>0</v>
      </c>
      <c r="G99" s="58">
        <f>+ศาลายา!G99+จักรวรรดิ!G99+เพาะช่าง!G99+วังไกล!G99</f>
        <v>0</v>
      </c>
      <c r="H99" s="58">
        <f>+ศาลายา!H99+จักรวรรดิ!H99+เพาะช่าง!H99+วังไกล!H99</f>
        <v>0</v>
      </c>
      <c r="I99" s="58">
        <f t="shared" si="6"/>
        <v>0</v>
      </c>
      <c r="J99" s="59">
        <f>+ศาลายา!J99+จักรวรรดิ!J99+เพาะช่าง!J99</f>
        <v>0</v>
      </c>
      <c r="K99" s="59">
        <f t="shared" si="7"/>
        <v>0</v>
      </c>
      <c r="L99" s="59">
        <f>+ศาลายา!L99+จักรวรรดิ!L99+เพาะช่าง!L99</f>
        <v>0</v>
      </c>
      <c r="M99" s="59">
        <f>+ศาลายา!M99+จักรวรรดิ!M99+เพาะช่าง!M99</f>
        <v>0</v>
      </c>
      <c r="N99" s="59">
        <f t="shared" si="8"/>
        <v>0</v>
      </c>
      <c r="O99" s="59">
        <f t="shared" si="9"/>
        <v>0</v>
      </c>
    </row>
    <row r="100" spans="1:16" ht="24.75" thickBot="1" x14ac:dyDescent="0.6">
      <c r="A100" s="86" t="s">
        <v>15</v>
      </c>
      <c r="B100" s="87"/>
      <c r="C100" s="88"/>
      <c r="D100" s="32">
        <f>SUM(D7:D99)</f>
        <v>72388351.950000003</v>
      </c>
      <c r="E100" s="32">
        <f t="shared" ref="E100:O100" si="10">SUM(E7:E99)</f>
        <v>5068458.29</v>
      </c>
      <c r="F100" s="32">
        <f t="shared" si="10"/>
        <v>77456810.24000001</v>
      </c>
      <c r="G100" s="32">
        <f t="shared" si="10"/>
        <v>8107117.3999999994</v>
      </c>
      <c r="H100" s="32">
        <f t="shared" si="10"/>
        <v>2950757.48</v>
      </c>
      <c r="I100" s="32">
        <f t="shared" si="10"/>
        <v>11057874.880000001</v>
      </c>
      <c r="J100" s="32">
        <f t="shared" si="10"/>
        <v>0</v>
      </c>
      <c r="K100" s="32">
        <f t="shared" si="10"/>
        <v>88514685.120000005</v>
      </c>
      <c r="L100" s="32">
        <f t="shared" si="10"/>
        <v>0</v>
      </c>
      <c r="M100" s="32">
        <f t="shared" si="10"/>
        <v>0</v>
      </c>
      <c r="N100" s="32">
        <f t="shared" si="10"/>
        <v>0</v>
      </c>
      <c r="O100" s="32">
        <f t="shared" si="10"/>
        <v>88514685.120000005</v>
      </c>
    </row>
    <row r="101" spans="1:16" ht="24.75" thickTop="1" x14ac:dyDescent="0.55000000000000004">
      <c r="I101" s="60"/>
      <c r="O101" s="9">
        <v>78744771.879999995</v>
      </c>
      <c r="P101" s="9" t="s">
        <v>142</v>
      </c>
    </row>
    <row r="102" spans="1:16" x14ac:dyDescent="0.55000000000000004">
      <c r="I102" s="44"/>
      <c r="O102" s="61">
        <f>+ศาลายา!O102+จักรวรรดิ!O102+เพาะช่าง!O102+วังไกล!O102</f>
        <v>9769913.2400000058</v>
      </c>
      <c r="P102" s="9" t="s">
        <v>143</v>
      </c>
    </row>
    <row r="103" spans="1:16" ht="21" x14ac:dyDescent="0.35">
      <c r="I103" s="60"/>
      <c r="O103" s="61">
        <v>9769913.2400000058</v>
      </c>
    </row>
    <row r="104" spans="1:16" x14ac:dyDescent="0.55000000000000004">
      <c r="O104" s="61">
        <f>+O102-O103</f>
        <v>0</v>
      </c>
    </row>
  </sheetData>
  <mergeCells count="15">
    <mergeCell ref="A100:C100"/>
    <mergeCell ref="A1:O1"/>
    <mergeCell ref="A3:A6"/>
    <mergeCell ref="C3:C6"/>
    <mergeCell ref="D3:J3"/>
    <mergeCell ref="K3:K6"/>
    <mergeCell ref="L3:N3"/>
    <mergeCell ref="O3:O6"/>
    <mergeCell ref="D4:I4"/>
    <mergeCell ref="J4:J6"/>
    <mergeCell ref="L4:L6"/>
    <mergeCell ref="M4:M6"/>
    <mergeCell ref="N4:N6"/>
    <mergeCell ref="D5:F5"/>
    <mergeCell ref="G5:I5"/>
  </mergeCells>
  <pageMargins left="0.15748031496062992" right="0.19685039370078741" top="0.74803149606299213" bottom="0.22" header="0.31496062992125984" footer="0.16"/>
  <pageSetup paperSize="9" scale="6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77"/>
  <sheetViews>
    <sheetView showGridLines="0" workbookViewId="0">
      <pane xSplit="2" ySplit="5" topLeftCell="C36" activePane="bottomRight" state="frozen"/>
      <selection pane="topRight" activeCell="C1" sqref="C1"/>
      <selection pane="bottomLeft" activeCell="A6" sqref="A6"/>
      <selection pane="bottomRight" activeCell="K5" sqref="K5:K77"/>
    </sheetView>
  </sheetViews>
  <sheetFormatPr defaultColWidth="9" defaultRowHeight="24" x14ac:dyDescent="0.55000000000000004"/>
  <cols>
    <col min="1" max="1" width="26.25" style="13" bestFit="1" customWidth="1"/>
    <col min="2" max="2" width="15.375" style="22" customWidth="1"/>
    <col min="3" max="3" width="15.25" style="22" customWidth="1"/>
    <col min="4" max="4" width="15.625" style="22" customWidth="1"/>
    <col min="5" max="5" width="15.375" style="18" customWidth="1"/>
    <col min="6" max="6" width="7.75" style="18" bestFit="1" customWidth="1"/>
    <col min="7" max="7" width="8.75" style="18" bestFit="1" customWidth="1"/>
    <col min="8" max="8" width="6.625" style="18" bestFit="1" customWidth="1"/>
    <col min="9" max="9" width="7.625" style="18" bestFit="1" customWidth="1"/>
    <col min="10" max="10" width="9" style="18"/>
    <col min="11" max="11" width="10.875" style="18" bestFit="1" customWidth="1"/>
    <col min="12" max="16384" width="9" style="18"/>
  </cols>
  <sheetData>
    <row r="1" spans="1:11" s="17" customFormat="1" x14ac:dyDescent="0.55000000000000004">
      <c r="A1" s="107" t="s">
        <v>58</v>
      </c>
      <c r="B1" s="107"/>
      <c r="C1" s="107"/>
      <c r="D1" s="107"/>
      <c r="E1" s="107"/>
      <c r="F1" s="107"/>
      <c r="G1" s="107"/>
      <c r="H1" s="107"/>
      <c r="I1" s="107"/>
    </row>
    <row r="2" spans="1:11" ht="13.5" customHeight="1" x14ac:dyDescent="0.35"/>
    <row r="3" spans="1:11" s="17" customFormat="1" ht="24.75" customHeight="1" x14ac:dyDescent="0.55000000000000004">
      <c r="A3" s="111" t="s">
        <v>14</v>
      </c>
      <c r="B3" s="113" t="s">
        <v>54</v>
      </c>
      <c r="C3" s="113" t="s">
        <v>55</v>
      </c>
      <c r="D3" s="113" t="s">
        <v>56</v>
      </c>
      <c r="E3" s="115" t="s">
        <v>15</v>
      </c>
      <c r="F3" s="108" t="s">
        <v>57</v>
      </c>
      <c r="G3" s="109"/>
      <c r="H3" s="109"/>
      <c r="I3" s="110"/>
    </row>
    <row r="4" spans="1:11" s="17" customFormat="1" ht="18" customHeight="1" x14ac:dyDescent="0.55000000000000004">
      <c r="A4" s="112"/>
      <c r="B4" s="114"/>
      <c r="C4" s="114"/>
      <c r="D4" s="114"/>
      <c r="E4" s="116"/>
      <c r="F4" s="25" t="s">
        <v>54</v>
      </c>
      <c r="G4" s="25" t="s">
        <v>55</v>
      </c>
      <c r="H4" s="25" t="s">
        <v>56</v>
      </c>
      <c r="I4" s="26" t="s">
        <v>16</v>
      </c>
    </row>
    <row r="5" spans="1:11" x14ac:dyDescent="0.55000000000000004">
      <c r="A5" s="14" t="s">
        <v>0</v>
      </c>
      <c r="B5" s="19">
        <v>17161218.07</v>
      </c>
      <c r="C5" s="19">
        <v>27370014.579999998</v>
      </c>
      <c r="D5" s="19">
        <v>7708247.9500000002</v>
      </c>
      <c r="E5" s="20">
        <f t="shared" ref="E5:E45" si="0">SUM(B5:D5)</f>
        <v>52239480.600000001</v>
      </c>
      <c r="F5" s="20">
        <f t="shared" ref="F5:F45" si="1">+B5/$E$46*100</f>
        <v>7.1003050519947637</v>
      </c>
      <c r="G5" s="20">
        <f t="shared" ref="G5:G45" si="2">+C5/$E$46*100</f>
        <v>11.324106016417769</v>
      </c>
      <c r="H5" s="20">
        <f t="shared" ref="H5:H45" si="3">+D5/$E$46*100</f>
        <v>3.189220697398508</v>
      </c>
      <c r="I5" s="21">
        <f t="shared" ref="I5:I45" si="4">+E5/$E$46*100</f>
        <v>21.613631765811043</v>
      </c>
      <c r="K5" s="37">
        <v>5101010101</v>
      </c>
    </row>
    <row r="6" spans="1:11" x14ac:dyDescent="0.55000000000000004">
      <c r="A6" s="14" t="s">
        <v>1</v>
      </c>
      <c r="B6" s="19">
        <v>395603.22</v>
      </c>
      <c r="C6" s="19">
        <v>270241.39</v>
      </c>
      <c r="D6" s="19">
        <v>1421450</v>
      </c>
      <c r="E6" s="20">
        <f t="shared" si="0"/>
        <v>2087294.6099999999</v>
      </c>
      <c r="F6" s="20">
        <f t="shared" si="1"/>
        <v>0.16367739924368874</v>
      </c>
      <c r="G6" s="20">
        <f t="shared" si="2"/>
        <v>0.11181002996689308</v>
      </c>
      <c r="H6" s="20">
        <f t="shared" si="3"/>
        <v>0.58811260220516248</v>
      </c>
      <c r="I6" s="20">
        <f t="shared" si="4"/>
        <v>0.86360003141574426</v>
      </c>
      <c r="K6" s="38">
        <v>5101010103</v>
      </c>
    </row>
    <row r="7" spans="1:11" x14ac:dyDescent="0.55000000000000004">
      <c r="A7" s="15" t="s">
        <v>3</v>
      </c>
      <c r="B7" s="19">
        <v>20060</v>
      </c>
      <c r="C7" s="19">
        <v>22700</v>
      </c>
      <c r="D7" s="19">
        <v>114900</v>
      </c>
      <c r="E7" s="20">
        <f t="shared" si="0"/>
        <v>157660</v>
      </c>
      <c r="F7" s="20">
        <f t="shared" si="1"/>
        <v>8.2996509200010983E-3</v>
      </c>
      <c r="G7" s="20">
        <f t="shared" si="2"/>
        <v>9.3919280101707331E-3</v>
      </c>
      <c r="H7" s="20">
        <f t="shared" si="3"/>
        <v>4.75388779017012E-2</v>
      </c>
      <c r="I7" s="20">
        <f t="shared" si="4"/>
        <v>6.5230456831873035E-2</v>
      </c>
      <c r="K7" s="38">
        <v>5101010108</v>
      </c>
    </row>
    <row r="8" spans="1:11" x14ac:dyDescent="0.55000000000000004">
      <c r="A8" s="14" t="s">
        <v>4</v>
      </c>
      <c r="B8" s="19">
        <v>0</v>
      </c>
      <c r="C8" s="19">
        <v>0</v>
      </c>
      <c r="D8" s="19">
        <v>0</v>
      </c>
      <c r="E8" s="20">
        <f t="shared" si="0"/>
        <v>0</v>
      </c>
      <c r="F8" s="20">
        <f t="shared" si="1"/>
        <v>0</v>
      </c>
      <c r="G8" s="20">
        <f t="shared" si="2"/>
        <v>0</v>
      </c>
      <c r="H8" s="20">
        <f t="shared" si="3"/>
        <v>0</v>
      </c>
      <c r="I8" s="20">
        <f t="shared" si="4"/>
        <v>0</v>
      </c>
      <c r="K8" s="38">
        <v>5101010113</v>
      </c>
    </row>
    <row r="9" spans="1:11" x14ac:dyDescent="0.55000000000000004">
      <c r="A9" s="14" t="s">
        <v>20</v>
      </c>
      <c r="B9" s="19">
        <v>0</v>
      </c>
      <c r="C9" s="19">
        <v>0</v>
      </c>
      <c r="D9" s="19">
        <v>0</v>
      </c>
      <c r="E9" s="20">
        <f t="shared" si="0"/>
        <v>0</v>
      </c>
      <c r="F9" s="20">
        <f t="shared" si="1"/>
        <v>0</v>
      </c>
      <c r="G9" s="20">
        <f t="shared" si="2"/>
        <v>0</v>
      </c>
      <c r="H9" s="20">
        <f t="shared" si="3"/>
        <v>0</v>
      </c>
      <c r="I9" s="20">
        <f t="shared" si="4"/>
        <v>0</v>
      </c>
      <c r="K9" s="38">
        <v>5101010115</v>
      </c>
    </row>
    <row r="10" spans="1:11" x14ac:dyDescent="0.55000000000000004">
      <c r="A10" s="14" t="s">
        <v>17</v>
      </c>
      <c r="B10" s="19">
        <v>0</v>
      </c>
      <c r="C10" s="19">
        <v>13895</v>
      </c>
      <c r="D10" s="19">
        <v>0</v>
      </c>
      <c r="E10" s="20">
        <f t="shared" si="0"/>
        <v>13895</v>
      </c>
      <c r="F10" s="20">
        <f t="shared" si="1"/>
        <v>0</v>
      </c>
      <c r="G10" s="20">
        <f t="shared" si="2"/>
        <v>5.7489356696617767E-3</v>
      </c>
      <c r="H10" s="20">
        <f t="shared" si="3"/>
        <v>0</v>
      </c>
      <c r="I10" s="20">
        <f t="shared" si="4"/>
        <v>5.7489356696617767E-3</v>
      </c>
      <c r="K10" s="38">
        <v>5101010116</v>
      </c>
    </row>
    <row r="11" spans="1:11" x14ac:dyDescent="0.55000000000000004">
      <c r="A11" s="14" t="s">
        <v>24</v>
      </c>
      <c r="B11" s="19">
        <v>129518.93</v>
      </c>
      <c r="C11" s="19">
        <v>144000</v>
      </c>
      <c r="D11" s="19">
        <v>96000</v>
      </c>
      <c r="E11" s="20">
        <f t="shared" si="0"/>
        <v>369518.93</v>
      </c>
      <c r="F11" s="20">
        <f t="shared" si="1"/>
        <v>5.3587333326623014E-2</v>
      </c>
      <c r="G11" s="20">
        <f t="shared" si="2"/>
        <v>5.9578750372889233E-2</v>
      </c>
      <c r="H11" s="20">
        <f t="shared" si="3"/>
        <v>3.9719166915259493E-2</v>
      </c>
      <c r="I11" s="20">
        <f t="shared" si="4"/>
        <v>0.15288525061477173</v>
      </c>
      <c r="K11" s="38">
        <v>5101010199</v>
      </c>
    </row>
    <row r="12" spans="1:11" x14ac:dyDescent="0.55000000000000004">
      <c r="A12" s="14" t="s">
        <v>21</v>
      </c>
      <c r="B12" s="19">
        <v>0</v>
      </c>
      <c r="C12" s="19">
        <v>0</v>
      </c>
      <c r="D12" s="19">
        <v>0</v>
      </c>
      <c r="E12" s="20">
        <f t="shared" si="0"/>
        <v>0</v>
      </c>
      <c r="F12" s="20">
        <f t="shared" si="1"/>
        <v>0</v>
      </c>
      <c r="G12" s="20">
        <f t="shared" si="2"/>
        <v>0</v>
      </c>
      <c r="H12" s="20">
        <f t="shared" si="3"/>
        <v>0</v>
      </c>
      <c r="I12" s="20">
        <f t="shared" si="4"/>
        <v>0</v>
      </c>
      <c r="K12" s="38">
        <v>5101020101</v>
      </c>
    </row>
    <row r="13" spans="1:11" x14ac:dyDescent="0.55000000000000004">
      <c r="A13" s="14" t="s">
        <v>22</v>
      </c>
      <c r="B13" s="19">
        <v>0</v>
      </c>
      <c r="C13" s="19">
        <v>0</v>
      </c>
      <c r="D13" s="19">
        <v>0</v>
      </c>
      <c r="E13" s="20">
        <f t="shared" si="0"/>
        <v>0</v>
      </c>
      <c r="F13" s="20">
        <f t="shared" si="1"/>
        <v>0</v>
      </c>
      <c r="G13" s="20">
        <f t="shared" si="2"/>
        <v>0</v>
      </c>
      <c r="H13" s="20">
        <f t="shared" si="3"/>
        <v>0</v>
      </c>
      <c r="I13" s="20">
        <f t="shared" si="4"/>
        <v>0</v>
      </c>
      <c r="K13" s="38">
        <v>5101020103</v>
      </c>
    </row>
    <row r="14" spans="1:11" x14ac:dyDescent="0.55000000000000004">
      <c r="A14" s="15" t="s">
        <v>2</v>
      </c>
      <c r="B14" s="19">
        <v>0</v>
      </c>
      <c r="C14" s="19">
        <v>51350</v>
      </c>
      <c r="D14" s="19">
        <v>0</v>
      </c>
      <c r="E14" s="20">
        <f t="shared" si="0"/>
        <v>51350</v>
      </c>
      <c r="F14" s="20">
        <f t="shared" si="1"/>
        <v>0</v>
      </c>
      <c r="G14" s="20">
        <f t="shared" si="2"/>
        <v>2.1245616886443486E-2</v>
      </c>
      <c r="H14" s="20">
        <f t="shared" si="3"/>
        <v>0</v>
      </c>
      <c r="I14" s="20">
        <f t="shared" si="4"/>
        <v>2.1245616886443486E-2</v>
      </c>
      <c r="K14" s="38">
        <v>5101020104</v>
      </c>
    </row>
    <row r="15" spans="1:11" x14ac:dyDescent="0.55000000000000004">
      <c r="A15" s="14" t="s">
        <v>23</v>
      </c>
      <c r="B15" s="19">
        <v>3140610</v>
      </c>
      <c r="C15" s="19">
        <v>2440520</v>
      </c>
      <c r="D15" s="19">
        <v>4692425</v>
      </c>
      <c r="E15" s="20">
        <f t="shared" si="0"/>
        <v>10273555</v>
      </c>
      <c r="F15" s="20">
        <f t="shared" si="1"/>
        <v>1.2994001333930532</v>
      </c>
      <c r="G15" s="20">
        <f t="shared" si="2"/>
        <v>1.0097439712503031</v>
      </c>
      <c r="H15" s="20">
        <f t="shared" si="3"/>
        <v>1.9414501230451722</v>
      </c>
      <c r="I15" s="21">
        <f t="shared" si="4"/>
        <v>4.250594227688528</v>
      </c>
      <c r="K15" s="38">
        <v>5101020105</v>
      </c>
    </row>
    <row r="16" spans="1:11" x14ac:dyDescent="0.55000000000000004">
      <c r="A16" s="14" t="s">
        <v>25</v>
      </c>
      <c r="B16" s="19">
        <v>0</v>
      </c>
      <c r="C16" s="19">
        <v>0</v>
      </c>
      <c r="D16" s="19">
        <v>0</v>
      </c>
      <c r="E16" s="20">
        <f t="shared" si="0"/>
        <v>0</v>
      </c>
      <c r="F16" s="20">
        <f t="shared" si="1"/>
        <v>0</v>
      </c>
      <c r="G16" s="20">
        <f t="shared" si="2"/>
        <v>0</v>
      </c>
      <c r="H16" s="20">
        <f t="shared" si="3"/>
        <v>0</v>
      </c>
      <c r="I16" s="20">
        <f t="shared" si="4"/>
        <v>0</v>
      </c>
      <c r="K16" s="38">
        <v>5101020106</v>
      </c>
    </row>
    <row r="17" spans="1:11" x14ac:dyDescent="0.55000000000000004">
      <c r="A17" s="14" t="s">
        <v>5</v>
      </c>
      <c r="B17" s="19">
        <v>36922</v>
      </c>
      <c r="C17" s="19">
        <v>93049</v>
      </c>
      <c r="D17" s="19">
        <v>47728</v>
      </c>
      <c r="E17" s="20">
        <f t="shared" si="0"/>
        <v>177699</v>
      </c>
      <c r="F17" s="20">
        <f t="shared" si="1"/>
        <v>1.5276157092137614E-2</v>
      </c>
      <c r="G17" s="20">
        <f t="shared" si="2"/>
        <v>3.8498216273937291E-2</v>
      </c>
      <c r="H17" s="20">
        <f t="shared" si="3"/>
        <v>1.9747045818036508E-2</v>
      </c>
      <c r="I17" s="20">
        <f t="shared" si="4"/>
        <v>7.3521419184111411E-2</v>
      </c>
      <c r="K17" s="38">
        <v>5101020108</v>
      </c>
    </row>
    <row r="18" spans="1:11" x14ac:dyDescent="0.55000000000000004">
      <c r="A18" s="16" t="s">
        <v>6</v>
      </c>
      <c r="B18" s="19">
        <v>1232320.96</v>
      </c>
      <c r="C18" s="19">
        <v>1006488.3799999999</v>
      </c>
      <c r="D18" s="19">
        <v>1294360</v>
      </c>
      <c r="E18" s="20">
        <f t="shared" si="0"/>
        <v>3533169.34</v>
      </c>
      <c r="F18" s="20">
        <f t="shared" si="1"/>
        <v>0.50986210316055014</v>
      </c>
      <c r="G18" s="20">
        <f t="shared" si="2"/>
        <v>0.41642583295301167</v>
      </c>
      <c r="H18" s="20">
        <f t="shared" si="3"/>
        <v>0.53553021758786734</v>
      </c>
      <c r="I18" s="21">
        <f t="shared" si="4"/>
        <v>1.4618181537014292</v>
      </c>
      <c r="K18" s="38">
        <v>5101020109</v>
      </c>
    </row>
    <row r="19" spans="1:11" x14ac:dyDescent="0.55000000000000004">
      <c r="A19" s="16" t="s">
        <v>7</v>
      </c>
      <c r="B19" s="19">
        <v>6000</v>
      </c>
      <c r="C19" s="19">
        <v>18480</v>
      </c>
      <c r="D19" s="19">
        <v>91270</v>
      </c>
      <c r="E19" s="20">
        <f t="shared" si="0"/>
        <v>115750</v>
      </c>
      <c r="F19" s="20">
        <f t="shared" si="1"/>
        <v>2.4824479322037183E-3</v>
      </c>
      <c r="G19" s="20">
        <f t="shared" si="2"/>
        <v>7.6459396311874522E-3</v>
      </c>
      <c r="H19" s="20">
        <f t="shared" si="3"/>
        <v>3.7762170462038891E-2</v>
      </c>
      <c r="I19" s="20">
        <f t="shared" si="4"/>
        <v>4.7890558025430061E-2</v>
      </c>
      <c r="K19" s="38">
        <v>5101020113</v>
      </c>
    </row>
    <row r="20" spans="1:11" x14ac:dyDescent="0.55000000000000004">
      <c r="A20" s="16" t="s">
        <v>8</v>
      </c>
      <c r="B20" s="19">
        <v>4020</v>
      </c>
      <c r="C20" s="19">
        <v>3000</v>
      </c>
      <c r="D20" s="19">
        <v>96200</v>
      </c>
      <c r="E20" s="20">
        <f t="shared" si="0"/>
        <v>103220</v>
      </c>
      <c r="F20" s="20">
        <f t="shared" si="1"/>
        <v>1.6632401145764909E-3</v>
      </c>
      <c r="G20" s="20">
        <f t="shared" si="2"/>
        <v>1.2412239661018592E-3</v>
      </c>
      <c r="H20" s="20">
        <f t="shared" si="3"/>
        <v>3.9801915179666282E-2</v>
      </c>
      <c r="I20" s="20">
        <f t="shared" si="4"/>
        <v>4.270637926034463E-2</v>
      </c>
      <c r="K20" s="38">
        <v>5101030101</v>
      </c>
    </row>
    <row r="21" spans="1:11" x14ac:dyDescent="0.55000000000000004">
      <c r="A21" s="16" t="s">
        <v>9</v>
      </c>
      <c r="B21" s="19">
        <v>12930</v>
      </c>
      <c r="C21" s="19">
        <v>17463.66</v>
      </c>
      <c r="D21" s="19">
        <v>538750.02</v>
      </c>
      <c r="E21" s="20">
        <f t="shared" si="0"/>
        <v>569143.68000000005</v>
      </c>
      <c r="F21" s="20">
        <f t="shared" si="1"/>
        <v>5.3496752938990127E-3</v>
      </c>
      <c r="G21" s="20">
        <f t="shared" si="2"/>
        <v>7.2254377759514632E-3</v>
      </c>
      <c r="H21" s="20">
        <f t="shared" si="3"/>
        <v>0.22290314552061863</v>
      </c>
      <c r="I21" s="20">
        <f t="shared" si="4"/>
        <v>0.23547825859046911</v>
      </c>
      <c r="K21" s="38">
        <v>5101030205</v>
      </c>
    </row>
    <row r="22" spans="1:11" x14ac:dyDescent="0.55000000000000004">
      <c r="A22" s="14" t="s">
        <v>26</v>
      </c>
      <c r="B22" s="19">
        <v>0</v>
      </c>
      <c r="C22" s="19">
        <v>0</v>
      </c>
      <c r="D22" s="19">
        <v>0</v>
      </c>
      <c r="E22" s="20">
        <f t="shared" si="0"/>
        <v>0</v>
      </c>
      <c r="F22" s="20">
        <f t="shared" si="1"/>
        <v>0</v>
      </c>
      <c r="G22" s="20">
        <f t="shared" si="2"/>
        <v>0</v>
      </c>
      <c r="H22" s="20">
        <f t="shared" si="3"/>
        <v>0</v>
      </c>
      <c r="I22" s="20">
        <f t="shared" si="4"/>
        <v>0</v>
      </c>
      <c r="K22" s="38">
        <v>5101030206</v>
      </c>
    </row>
    <row r="23" spans="1:11" x14ac:dyDescent="0.55000000000000004">
      <c r="A23" s="15" t="s">
        <v>51</v>
      </c>
      <c r="B23" s="19">
        <v>745516.37</v>
      </c>
      <c r="C23" s="19">
        <v>268736.76</v>
      </c>
      <c r="D23" s="19">
        <v>155844.01999999999</v>
      </c>
      <c r="E23" s="20">
        <f t="shared" si="0"/>
        <v>1170097.1499999999</v>
      </c>
      <c r="F23" s="20">
        <f t="shared" si="1"/>
        <v>0.30845092852175365</v>
      </c>
      <c r="G23" s="20">
        <f t="shared" si="2"/>
        <v>0.11118750236152114</v>
      </c>
      <c r="H23" s="20">
        <f t="shared" si="3"/>
        <v>6.4479110865885814E-2</v>
      </c>
      <c r="I23" s="20">
        <f t="shared" si="4"/>
        <v>0.48411754174916061</v>
      </c>
      <c r="K23" s="38">
        <v>5101030207</v>
      </c>
    </row>
    <row r="24" spans="1:11" x14ac:dyDescent="0.55000000000000004">
      <c r="A24" s="15" t="s">
        <v>10</v>
      </c>
      <c r="B24" s="19">
        <v>286072.40000000002</v>
      </c>
      <c r="C24" s="19">
        <v>25894</v>
      </c>
      <c r="D24" s="19">
        <v>58732.3</v>
      </c>
      <c r="E24" s="20">
        <f t="shared" si="0"/>
        <v>370698.7</v>
      </c>
      <c r="F24" s="20">
        <f t="shared" si="1"/>
        <v>0.11835997297342583</v>
      </c>
      <c r="G24" s="20">
        <f t="shared" si="2"/>
        <v>1.071341779274718E-2</v>
      </c>
      <c r="H24" s="20">
        <f t="shared" si="3"/>
        <v>2.4299979448094741E-2</v>
      </c>
      <c r="I24" s="20">
        <f t="shared" si="4"/>
        <v>0.15337337021426772</v>
      </c>
      <c r="K24" s="38">
        <v>5101030208</v>
      </c>
    </row>
    <row r="25" spans="1:11" x14ac:dyDescent="0.55000000000000004">
      <c r="A25" s="15" t="s">
        <v>27</v>
      </c>
      <c r="B25" s="19">
        <v>56000</v>
      </c>
      <c r="C25" s="19">
        <v>30000</v>
      </c>
      <c r="D25" s="19">
        <v>136100</v>
      </c>
      <c r="E25" s="20">
        <f t="shared" si="0"/>
        <v>222100</v>
      </c>
      <c r="F25" s="20">
        <f t="shared" si="1"/>
        <v>2.3169514033901367E-2</v>
      </c>
      <c r="G25" s="20">
        <f t="shared" si="2"/>
        <v>1.2412239661018591E-2</v>
      </c>
      <c r="H25" s="20">
        <f t="shared" si="3"/>
        <v>5.6310193928821001E-2</v>
      </c>
      <c r="I25" s="20">
        <f t="shared" si="4"/>
        <v>9.1891947623740963E-2</v>
      </c>
      <c r="K25" s="38">
        <v>5101040102</v>
      </c>
    </row>
    <row r="26" spans="1:11" x14ac:dyDescent="0.55000000000000004">
      <c r="A26" s="14" t="s">
        <v>28</v>
      </c>
      <c r="B26" s="19">
        <v>0</v>
      </c>
      <c r="C26" s="19">
        <v>0</v>
      </c>
      <c r="D26" s="19">
        <v>0</v>
      </c>
      <c r="E26" s="20">
        <f t="shared" si="0"/>
        <v>0</v>
      </c>
      <c r="F26" s="20">
        <f t="shared" si="1"/>
        <v>0</v>
      </c>
      <c r="G26" s="20">
        <f t="shared" si="2"/>
        <v>0</v>
      </c>
      <c r="H26" s="20">
        <f t="shared" si="3"/>
        <v>0</v>
      </c>
      <c r="I26" s="20">
        <f t="shared" si="4"/>
        <v>0</v>
      </c>
      <c r="K26" s="38">
        <v>5101040104</v>
      </c>
    </row>
    <row r="27" spans="1:11" x14ac:dyDescent="0.55000000000000004">
      <c r="A27" s="14" t="s">
        <v>11</v>
      </c>
      <c r="B27" s="19">
        <v>0</v>
      </c>
      <c r="C27" s="19">
        <v>0</v>
      </c>
      <c r="D27" s="19">
        <v>0</v>
      </c>
      <c r="E27" s="20">
        <f t="shared" si="0"/>
        <v>0</v>
      </c>
      <c r="F27" s="20">
        <f t="shared" si="1"/>
        <v>0</v>
      </c>
      <c r="G27" s="20">
        <f t="shared" si="2"/>
        <v>0</v>
      </c>
      <c r="H27" s="20">
        <f t="shared" si="3"/>
        <v>0</v>
      </c>
      <c r="I27" s="20">
        <f t="shared" si="4"/>
        <v>0</v>
      </c>
      <c r="K27" s="38">
        <v>5101040105</v>
      </c>
    </row>
    <row r="28" spans="1:11" x14ac:dyDescent="0.55000000000000004">
      <c r="A28" s="14" t="s">
        <v>29</v>
      </c>
      <c r="B28" s="19">
        <v>49500</v>
      </c>
      <c r="C28" s="19">
        <v>319540</v>
      </c>
      <c r="D28" s="19">
        <v>1950000</v>
      </c>
      <c r="E28" s="20">
        <f t="shared" si="0"/>
        <v>2319040</v>
      </c>
      <c r="F28" s="20">
        <f t="shared" si="1"/>
        <v>2.0480195440680672E-2</v>
      </c>
      <c r="G28" s="20">
        <f t="shared" si="2"/>
        <v>0.13220690204272934</v>
      </c>
      <c r="H28" s="20">
        <f t="shared" si="3"/>
        <v>0.80679557796620827</v>
      </c>
      <c r="I28" s="20">
        <f t="shared" si="4"/>
        <v>0.95948267544961829</v>
      </c>
      <c r="K28" s="38">
        <v>5101040106</v>
      </c>
    </row>
    <row r="29" spans="1:11" x14ac:dyDescent="0.55000000000000004">
      <c r="A29" s="14" t="s">
        <v>31</v>
      </c>
      <c r="B29" s="19">
        <v>0</v>
      </c>
      <c r="C29" s="19">
        <v>0</v>
      </c>
      <c r="D29" s="19">
        <v>40769.699999999997</v>
      </c>
      <c r="E29" s="20">
        <f t="shared" si="0"/>
        <v>40769.699999999997</v>
      </c>
      <c r="F29" s="20">
        <f t="shared" si="1"/>
        <v>0</v>
      </c>
      <c r="G29" s="20">
        <f t="shared" si="2"/>
        <v>0</v>
      </c>
      <c r="H29" s="20">
        <f t="shared" si="3"/>
        <v>1.6868109576927651E-2</v>
      </c>
      <c r="I29" s="20">
        <f t="shared" si="4"/>
        <v>1.6868109576927651E-2</v>
      </c>
      <c r="K29" s="38">
        <v>5101040107</v>
      </c>
    </row>
    <row r="30" spans="1:11" x14ac:dyDescent="0.55000000000000004">
      <c r="A30" s="15" t="s">
        <v>13</v>
      </c>
      <c r="B30" s="19">
        <v>6206</v>
      </c>
      <c r="C30" s="19">
        <v>20029</v>
      </c>
      <c r="D30" s="19">
        <v>0</v>
      </c>
      <c r="E30" s="20">
        <f t="shared" si="0"/>
        <v>26235</v>
      </c>
      <c r="F30" s="20">
        <f t="shared" si="1"/>
        <v>2.5676786445427125E-3</v>
      </c>
      <c r="G30" s="20">
        <f t="shared" si="2"/>
        <v>8.2868249390180438E-3</v>
      </c>
      <c r="H30" s="20">
        <f t="shared" si="3"/>
        <v>0</v>
      </c>
      <c r="I30" s="20">
        <f t="shared" si="4"/>
        <v>1.0854503583560758E-2</v>
      </c>
      <c r="K30" s="38">
        <v>5101040108</v>
      </c>
    </row>
    <row r="31" spans="1:11" x14ac:dyDescent="0.55000000000000004">
      <c r="A31" s="14" t="s">
        <v>52</v>
      </c>
      <c r="B31" s="19">
        <v>0</v>
      </c>
      <c r="C31" s="19">
        <v>361821</v>
      </c>
      <c r="D31" s="19">
        <v>463521.3</v>
      </c>
      <c r="E31" s="20">
        <f t="shared" si="0"/>
        <v>825342.3</v>
      </c>
      <c r="F31" s="20">
        <f t="shared" si="1"/>
        <v>0</v>
      </c>
      <c r="G31" s="20">
        <f t="shared" si="2"/>
        <v>0.14970029887964692</v>
      </c>
      <c r="H31" s="20">
        <f t="shared" si="3"/>
        <v>0.19177791545289655</v>
      </c>
      <c r="I31" s="20">
        <f t="shared" si="4"/>
        <v>0.34147821433254349</v>
      </c>
      <c r="K31" s="38">
        <v>5101040120</v>
      </c>
    </row>
    <row r="32" spans="1:11" x14ac:dyDescent="0.55000000000000004">
      <c r="A32" s="14" t="s">
        <v>18</v>
      </c>
      <c r="B32" s="19">
        <v>0</v>
      </c>
      <c r="C32" s="19">
        <v>0</v>
      </c>
      <c r="D32" s="19">
        <v>0</v>
      </c>
      <c r="E32" s="20">
        <f t="shared" si="0"/>
        <v>0</v>
      </c>
      <c r="F32" s="20">
        <f t="shared" si="1"/>
        <v>0</v>
      </c>
      <c r="G32" s="20">
        <f t="shared" si="2"/>
        <v>0</v>
      </c>
      <c r="H32" s="20">
        <f t="shared" si="3"/>
        <v>0</v>
      </c>
      <c r="I32" s="20">
        <f t="shared" si="4"/>
        <v>0</v>
      </c>
      <c r="K32" s="38">
        <v>5101040204</v>
      </c>
    </row>
    <row r="33" spans="1:11" x14ac:dyDescent="0.55000000000000004">
      <c r="A33" s="14" t="s">
        <v>30</v>
      </c>
      <c r="B33" s="19">
        <v>0</v>
      </c>
      <c r="C33" s="19">
        <v>0</v>
      </c>
      <c r="D33" s="19">
        <v>0</v>
      </c>
      <c r="E33" s="20">
        <f t="shared" si="0"/>
        <v>0</v>
      </c>
      <c r="F33" s="20">
        <f t="shared" si="1"/>
        <v>0</v>
      </c>
      <c r="G33" s="20">
        <f t="shared" si="2"/>
        <v>0</v>
      </c>
      <c r="H33" s="20">
        <f t="shared" si="3"/>
        <v>0</v>
      </c>
      <c r="I33" s="20">
        <f t="shared" si="4"/>
        <v>0</v>
      </c>
      <c r="K33" s="38">
        <v>5101040205</v>
      </c>
    </row>
    <row r="34" spans="1:11" x14ac:dyDescent="0.55000000000000004">
      <c r="A34" s="14" t="s">
        <v>32</v>
      </c>
      <c r="B34" s="19">
        <v>0</v>
      </c>
      <c r="C34" s="19">
        <v>0</v>
      </c>
      <c r="D34" s="19">
        <v>853701</v>
      </c>
      <c r="E34" s="20">
        <f t="shared" si="0"/>
        <v>853701</v>
      </c>
      <c r="F34" s="20">
        <f t="shared" si="1"/>
        <v>0</v>
      </c>
      <c r="G34" s="20">
        <f t="shared" si="2"/>
        <v>0</v>
      </c>
      <c r="H34" s="20">
        <f t="shared" si="3"/>
        <v>0.35321138036170774</v>
      </c>
      <c r="I34" s="20">
        <f t="shared" si="4"/>
        <v>0.35321138036170774</v>
      </c>
      <c r="K34" s="38">
        <v>5101040207</v>
      </c>
    </row>
    <row r="35" spans="1:11" x14ac:dyDescent="0.55000000000000004">
      <c r="A35" s="14" t="s">
        <v>33</v>
      </c>
      <c r="B35" s="19">
        <v>0</v>
      </c>
      <c r="C35" s="19">
        <v>0</v>
      </c>
      <c r="D35" s="19">
        <v>0</v>
      </c>
      <c r="E35" s="20">
        <f t="shared" si="0"/>
        <v>0</v>
      </c>
      <c r="F35" s="20">
        <f t="shared" si="1"/>
        <v>0</v>
      </c>
      <c r="G35" s="20">
        <f t="shared" si="2"/>
        <v>0</v>
      </c>
      <c r="H35" s="20">
        <f t="shared" si="3"/>
        <v>0</v>
      </c>
      <c r="I35" s="20">
        <f t="shared" si="4"/>
        <v>0</v>
      </c>
      <c r="K35" s="38">
        <v>5102010106</v>
      </c>
    </row>
    <row r="36" spans="1:11" x14ac:dyDescent="0.55000000000000004">
      <c r="A36" s="14" t="s">
        <v>34</v>
      </c>
      <c r="B36" s="19">
        <v>0</v>
      </c>
      <c r="C36" s="19">
        <v>5617.5</v>
      </c>
      <c r="D36" s="19">
        <v>0</v>
      </c>
      <c r="E36" s="20">
        <f t="shared" si="0"/>
        <v>5617.5</v>
      </c>
      <c r="F36" s="20">
        <f t="shared" si="1"/>
        <v>0</v>
      </c>
      <c r="G36" s="20">
        <f t="shared" si="2"/>
        <v>2.3241918765257311E-3</v>
      </c>
      <c r="H36" s="20">
        <f t="shared" si="3"/>
        <v>0</v>
      </c>
      <c r="I36" s="20">
        <f t="shared" si="4"/>
        <v>2.3241918765257311E-3</v>
      </c>
      <c r="K36" s="38">
        <v>5102010199</v>
      </c>
    </row>
    <row r="37" spans="1:11" ht="21" x14ac:dyDescent="0.35">
      <c r="A37" s="14" t="s">
        <v>35</v>
      </c>
      <c r="B37" s="19">
        <v>0</v>
      </c>
      <c r="C37" s="19">
        <v>0</v>
      </c>
      <c r="D37" s="19">
        <v>0</v>
      </c>
      <c r="E37" s="20">
        <f t="shared" si="0"/>
        <v>0</v>
      </c>
      <c r="F37" s="20">
        <f t="shared" si="1"/>
        <v>0</v>
      </c>
      <c r="G37" s="20">
        <f t="shared" si="2"/>
        <v>0</v>
      </c>
      <c r="H37" s="20">
        <f t="shared" si="3"/>
        <v>0</v>
      </c>
      <c r="I37" s="20">
        <f t="shared" si="4"/>
        <v>0</v>
      </c>
      <c r="K37" s="38">
        <v>5102030199</v>
      </c>
    </row>
    <row r="38" spans="1:11" x14ac:dyDescent="0.55000000000000004">
      <c r="A38" s="14" t="s">
        <v>36</v>
      </c>
      <c r="B38" s="19">
        <v>14948</v>
      </c>
      <c r="C38" s="19">
        <v>6302</v>
      </c>
      <c r="D38" s="19">
        <v>0</v>
      </c>
      <c r="E38" s="20">
        <f t="shared" si="0"/>
        <v>21250</v>
      </c>
      <c r="F38" s="20">
        <f t="shared" si="1"/>
        <v>6.1846052817635293E-3</v>
      </c>
      <c r="G38" s="20">
        <f t="shared" si="2"/>
        <v>2.607397811457972E-3</v>
      </c>
      <c r="H38" s="20">
        <f t="shared" si="3"/>
        <v>0</v>
      </c>
      <c r="I38" s="20">
        <f t="shared" si="4"/>
        <v>8.7920030932215013E-3</v>
      </c>
      <c r="K38" s="38">
        <v>5103010102</v>
      </c>
    </row>
    <row r="39" spans="1:11" x14ac:dyDescent="0.55000000000000004">
      <c r="A39" s="14" t="s">
        <v>37</v>
      </c>
      <c r="B39" s="19">
        <v>20780</v>
      </c>
      <c r="C39" s="19">
        <v>0</v>
      </c>
      <c r="D39" s="19">
        <v>0</v>
      </c>
      <c r="E39" s="20">
        <f t="shared" si="0"/>
        <v>20780</v>
      </c>
      <c r="F39" s="20">
        <f t="shared" si="1"/>
        <v>8.5975446718655445E-3</v>
      </c>
      <c r="G39" s="20">
        <f t="shared" si="2"/>
        <v>0</v>
      </c>
      <c r="H39" s="20">
        <f t="shared" si="3"/>
        <v>0</v>
      </c>
      <c r="I39" s="20">
        <f t="shared" si="4"/>
        <v>8.5975446718655445E-3</v>
      </c>
      <c r="K39" s="38">
        <v>5103010103</v>
      </c>
    </row>
    <row r="40" spans="1:11" x14ac:dyDescent="0.55000000000000004">
      <c r="A40" s="14" t="s">
        <v>12</v>
      </c>
      <c r="B40" s="19">
        <v>0</v>
      </c>
      <c r="C40" s="19">
        <v>0</v>
      </c>
      <c r="D40" s="19">
        <v>0</v>
      </c>
      <c r="E40" s="20">
        <f t="shared" si="0"/>
        <v>0</v>
      </c>
      <c r="F40" s="20">
        <f t="shared" si="1"/>
        <v>0</v>
      </c>
      <c r="G40" s="20">
        <f t="shared" si="2"/>
        <v>0</v>
      </c>
      <c r="H40" s="20">
        <f t="shared" si="3"/>
        <v>0</v>
      </c>
      <c r="I40" s="20">
        <f t="shared" si="4"/>
        <v>0</v>
      </c>
      <c r="K40" s="38">
        <v>5103010199</v>
      </c>
    </row>
    <row r="41" spans="1:11" x14ac:dyDescent="0.55000000000000004">
      <c r="A41" s="14" t="s">
        <v>38</v>
      </c>
      <c r="B41" s="19">
        <v>0</v>
      </c>
      <c r="C41" s="19">
        <v>0</v>
      </c>
      <c r="D41" s="19">
        <v>0</v>
      </c>
      <c r="E41" s="20">
        <f t="shared" si="0"/>
        <v>0</v>
      </c>
      <c r="F41" s="20">
        <f t="shared" si="1"/>
        <v>0</v>
      </c>
      <c r="G41" s="20">
        <f t="shared" si="2"/>
        <v>0</v>
      </c>
      <c r="H41" s="20">
        <f t="shared" si="3"/>
        <v>0</v>
      </c>
      <c r="I41" s="20">
        <f t="shared" si="4"/>
        <v>0</v>
      </c>
      <c r="K41" s="38">
        <v>5104010104</v>
      </c>
    </row>
    <row r="42" spans="1:11" x14ac:dyDescent="0.55000000000000004">
      <c r="A42" s="14" t="s">
        <v>39</v>
      </c>
      <c r="B42" s="19">
        <v>0</v>
      </c>
      <c r="C42" s="19">
        <v>0</v>
      </c>
      <c r="D42" s="19">
        <v>0</v>
      </c>
      <c r="E42" s="20">
        <f t="shared" si="0"/>
        <v>0</v>
      </c>
      <c r="F42" s="20">
        <f t="shared" si="1"/>
        <v>0</v>
      </c>
      <c r="G42" s="20">
        <f t="shared" si="2"/>
        <v>0</v>
      </c>
      <c r="H42" s="20">
        <f t="shared" si="3"/>
        <v>0</v>
      </c>
      <c r="I42" s="20">
        <f t="shared" si="4"/>
        <v>0</v>
      </c>
      <c r="K42" s="38">
        <v>5104010107</v>
      </c>
    </row>
    <row r="43" spans="1:11" x14ac:dyDescent="0.55000000000000004">
      <c r="A43" s="14" t="s">
        <v>40</v>
      </c>
      <c r="B43" s="19">
        <v>0</v>
      </c>
      <c r="C43" s="19">
        <v>0</v>
      </c>
      <c r="D43" s="19">
        <v>0</v>
      </c>
      <c r="E43" s="20">
        <f t="shared" si="0"/>
        <v>0</v>
      </c>
      <c r="F43" s="20">
        <f t="shared" si="1"/>
        <v>0</v>
      </c>
      <c r="G43" s="20">
        <f t="shared" si="2"/>
        <v>0</v>
      </c>
      <c r="H43" s="20">
        <f t="shared" si="3"/>
        <v>0</v>
      </c>
      <c r="I43" s="20">
        <f t="shared" si="4"/>
        <v>0</v>
      </c>
      <c r="K43" s="38">
        <v>5104010110</v>
      </c>
    </row>
    <row r="44" spans="1:11" x14ac:dyDescent="0.55000000000000004">
      <c r="A44" s="14" t="s">
        <v>59</v>
      </c>
      <c r="B44" s="19">
        <v>35577797.157487184</v>
      </c>
      <c r="C44" s="19">
        <v>63202468.569190703</v>
      </c>
      <c r="D44" s="19">
        <v>35504440.099208593</v>
      </c>
      <c r="E44" s="20">
        <f t="shared" si="0"/>
        <v>134284705.82588649</v>
      </c>
      <c r="F44" s="20">
        <f t="shared" si="1"/>
        <v>14.720004830994563</v>
      </c>
      <c r="G44" s="20">
        <f t="shared" si="2"/>
        <v>26.149472901626325</v>
      </c>
      <c r="H44" s="20">
        <f t="shared" si="3"/>
        <v>14.689653984721856</v>
      </c>
      <c r="I44" s="20">
        <f t="shared" si="4"/>
        <v>55.559131717342744</v>
      </c>
      <c r="K44" s="38">
        <v>5104010112</v>
      </c>
    </row>
    <row r="45" spans="1:11" x14ac:dyDescent="0.55000000000000004">
      <c r="A45" s="14" t="s">
        <v>53</v>
      </c>
      <c r="B45" s="19">
        <v>21816851.170000002</v>
      </c>
      <c r="C45" s="19">
        <v>401962.36</v>
      </c>
      <c r="D45" s="19">
        <v>9626025.3699999992</v>
      </c>
      <c r="E45" s="20">
        <f t="shared" si="0"/>
        <v>31844838.899999999</v>
      </c>
      <c r="F45" s="20">
        <f t="shared" si="1"/>
        <v>9.0265328456937954</v>
      </c>
      <c r="G45" s="20">
        <f t="shared" si="2"/>
        <v>0.16630843823428773</v>
      </c>
      <c r="H45" s="20">
        <f t="shared" si="3"/>
        <v>3.9826844625161715</v>
      </c>
      <c r="I45" s="20">
        <f t="shared" si="4"/>
        <v>13.175525746444253</v>
      </c>
      <c r="K45" s="38">
        <v>5104010113</v>
      </c>
    </row>
    <row r="46" spans="1:11" s="17" customFormat="1" x14ac:dyDescent="0.55000000000000004">
      <c r="A46" s="24" t="s">
        <v>16</v>
      </c>
      <c r="B46" s="23">
        <f>SUM(B5:B45)</f>
        <v>80712874.277487189</v>
      </c>
      <c r="C46" s="23">
        <f>SUM(C5:C45)</f>
        <v>96093573.199190706</v>
      </c>
      <c r="D46" s="23">
        <f>SUM(D5:D45)</f>
        <v>64890464.75920859</v>
      </c>
      <c r="E46" s="23">
        <f>SUM(E5:E45)</f>
        <v>241696912.23588651</v>
      </c>
      <c r="F46" s="23">
        <f t="shared" ref="F46:I46" si="5">SUM(F5:F45)</f>
        <v>33.394251308727789</v>
      </c>
      <c r="G46" s="23">
        <f t="shared" si="5"/>
        <v>39.757882014399598</v>
      </c>
      <c r="H46" s="23">
        <f t="shared" si="5"/>
        <v>26.847866676872602</v>
      </c>
      <c r="I46" s="23">
        <f t="shared" si="5"/>
        <v>99.999999999999986</v>
      </c>
      <c r="K46" s="38">
        <v>5104010114</v>
      </c>
    </row>
    <row r="47" spans="1:11" x14ac:dyDescent="0.55000000000000004">
      <c r="K47" s="38">
        <v>5104020101</v>
      </c>
    </row>
    <row r="48" spans="1:11" x14ac:dyDescent="0.55000000000000004">
      <c r="K48" s="38">
        <v>5104020103</v>
      </c>
    </row>
    <row r="49" spans="11:11" x14ac:dyDescent="0.55000000000000004">
      <c r="K49" s="38">
        <v>5104020105</v>
      </c>
    </row>
    <row r="50" spans="11:11" x14ac:dyDescent="0.55000000000000004">
      <c r="K50" s="38">
        <v>5104020106</v>
      </c>
    </row>
    <row r="51" spans="11:11" x14ac:dyDescent="0.55000000000000004">
      <c r="K51" s="38">
        <v>5104020107</v>
      </c>
    </row>
    <row r="52" spans="11:11" x14ac:dyDescent="0.55000000000000004">
      <c r="K52" s="38">
        <v>5104030206</v>
      </c>
    </row>
    <row r="53" spans="11:11" x14ac:dyDescent="0.55000000000000004">
      <c r="K53" s="38">
        <v>5104030203</v>
      </c>
    </row>
    <row r="54" spans="11:11" x14ac:dyDescent="0.55000000000000004">
      <c r="K54" s="38">
        <v>5104030207</v>
      </c>
    </row>
    <row r="55" spans="11:11" x14ac:dyDescent="0.55000000000000004">
      <c r="K55" s="38">
        <v>5104030208</v>
      </c>
    </row>
    <row r="56" spans="11:11" x14ac:dyDescent="0.55000000000000004">
      <c r="K56" s="38">
        <v>5104030210</v>
      </c>
    </row>
    <row r="57" spans="11:11" x14ac:dyDescent="0.55000000000000004">
      <c r="K57" s="38">
        <v>5104030212</v>
      </c>
    </row>
    <row r="58" spans="11:11" x14ac:dyDescent="0.55000000000000004">
      <c r="K58" s="38">
        <v>5104030215</v>
      </c>
    </row>
    <row r="59" spans="11:11" x14ac:dyDescent="0.55000000000000004">
      <c r="K59" s="38">
        <v>5104030219</v>
      </c>
    </row>
    <row r="60" spans="11:11" x14ac:dyDescent="0.55000000000000004">
      <c r="K60" s="38">
        <v>5104030299</v>
      </c>
    </row>
    <row r="61" spans="11:11" x14ac:dyDescent="0.55000000000000004">
      <c r="K61" s="38">
        <v>5104040101</v>
      </c>
    </row>
    <row r="62" spans="11:11" x14ac:dyDescent="0.55000000000000004">
      <c r="K62" s="38">
        <v>5104040102</v>
      </c>
    </row>
    <row r="63" spans="11:11" x14ac:dyDescent="0.55000000000000004">
      <c r="K63" s="38">
        <v>5104040103</v>
      </c>
    </row>
    <row r="64" spans="11:11" x14ac:dyDescent="0.55000000000000004">
      <c r="K64" s="38">
        <v>5104030202</v>
      </c>
    </row>
    <row r="65" spans="11:11" x14ac:dyDescent="0.55000000000000004">
      <c r="K65" s="39">
        <v>5105010160</v>
      </c>
    </row>
    <row r="66" spans="11:11" x14ac:dyDescent="0.55000000000000004">
      <c r="K66" s="39">
        <v>5105010161</v>
      </c>
    </row>
    <row r="67" spans="11:11" x14ac:dyDescent="0.55000000000000004">
      <c r="K67" s="38">
        <v>5107010101</v>
      </c>
    </row>
    <row r="68" spans="11:11" x14ac:dyDescent="0.55000000000000004">
      <c r="K68" s="38">
        <v>5107010199</v>
      </c>
    </row>
    <row r="69" spans="11:11" x14ac:dyDescent="0.55000000000000004">
      <c r="K69" s="38">
        <v>5107030101</v>
      </c>
    </row>
    <row r="70" spans="11:11" x14ac:dyDescent="0.55000000000000004">
      <c r="K70" s="38">
        <v>5108010101</v>
      </c>
    </row>
    <row r="71" spans="11:11" x14ac:dyDescent="0.55000000000000004">
      <c r="K71" s="38">
        <v>5209010112</v>
      </c>
    </row>
    <row r="72" spans="11:11" x14ac:dyDescent="0.55000000000000004">
      <c r="K72" s="38">
        <v>5210010102</v>
      </c>
    </row>
    <row r="73" spans="11:11" x14ac:dyDescent="0.55000000000000004">
      <c r="K73" s="38">
        <v>5210010103</v>
      </c>
    </row>
    <row r="74" spans="11:11" x14ac:dyDescent="0.55000000000000004">
      <c r="K74" s="38">
        <v>5210010105</v>
      </c>
    </row>
    <row r="75" spans="11:11" x14ac:dyDescent="0.55000000000000004">
      <c r="K75" s="38">
        <v>5210010118</v>
      </c>
    </row>
    <row r="76" spans="11:11" x14ac:dyDescent="0.55000000000000004">
      <c r="K76" s="38">
        <v>5212010199</v>
      </c>
    </row>
    <row r="77" spans="11:11" x14ac:dyDescent="0.55000000000000004">
      <c r="K77" s="38">
        <v>5301010101</v>
      </c>
    </row>
  </sheetData>
  <mergeCells count="7">
    <mergeCell ref="A1:I1"/>
    <mergeCell ref="F3:I3"/>
    <mergeCell ref="A3:A4"/>
    <mergeCell ref="B3:B4"/>
    <mergeCell ref="C3:C4"/>
    <mergeCell ref="D3:D4"/>
    <mergeCell ref="E3:E4"/>
  </mergeCells>
  <pageMargins left="0.7" right="0.17" top="0.75" bottom="0.24" header="0.3" footer="0.2"/>
  <pageSetup paperSize="9" scale="7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ศาลายา</vt:lpstr>
      <vt:lpstr>จักรวรรดิ</vt:lpstr>
      <vt:lpstr>เพาะช่าง</vt:lpstr>
      <vt:lpstr>วังไกล</vt:lpstr>
      <vt:lpstr>รวม</vt:lpstr>
      <vt:lpstr>Sheet1</vt:lpstr>
      <vt:lpstr>จักรวรรดิ!Print_Titles</vt:lpstr>
      <vt:lpstr>เพาะช่าง!Print_Titles</vt:lpstr>
      <vt:lpstr>รวม!Print_Titles</vt:lpstr>
      <vt:lpstr>วังไกล!Print_Titles</vt:lpstr>
      <vt:lpstr>ศาลายา!Print_Titles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Kanjana Noisomwong</dc:creator>
  <cp:lastModifiedBy>Na</cp:lastModifiedBy>
  <cp:lastPrinted>2020-05-10T07:50:07Z</cp:lastPrinted>
  <dcterms:created xsi:type="dcterms:W3CDTF">2016-08-30T04:51:11Z</dcterms:created>
  <dcterms:modified xsi:type="dcterms:W3CDTF">2021-08-17T06:50:50Z</dcterms:modified>
</cp:coreProperties>
</file>